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K:\OSRP\_Toolbox\Templates\"/>
    </mc:Choice>
  </mc:AlternateContent>
  <xr:revisionPtr revIDLastSave="0" documentId="13_ncr:1_{7C57A248-45A9-4CAD-922C-82D6024635B3}" xr6:coauthVersionLast="47" xr6:coauthVersionMax="47" xr10:uidLastSave="{00000000-0000-0000-0000-000000000000}"/>
  <bookViews>
    <workbookView xWindow="-120" yWindow="-120" windowWidth="29040" windowHeight="15720" tabRatio="321" xr2:uid="{00000000-000D-0000-FFFF-FFFF00000000}"/>
  </bookViews>
  <sheets>
    <sheet name="Budget Details" sheetId="1" r:id="rId1"/>
    <sheet name="Travel" sheetId="2" r:id="rId2"/>
    <sheet name="PM Conversion" sheetId="3" r:id="rId3"/>
  </sheets>
  <definedNames>
    <definedName name="AllSalaries1">'Budget Details'!$L$58</definedName>
    <definedName name="AllSalaries2">'Budget Details'!$M$58</definedName>
    <definedName name="AllSalaries3">'Budget Details'!$N$58</definedName>
    <definedName name="AllSalaries4">'Budget Details'!$O$58</definedName>
    <definedName name="AllSalaries5">'Budget Details'!$P$58</definedName>
    <definedName name="AllSalariesFringe1">'Budget Details'!$L$60</definedName>
    <definedName name="AllSalariesFringe2">'Budget Details'!$M$60</definedName>
    <definedName name="AllSalariesFringe3">'Budget Details'!$N$60</definedName>
    <definedName name="AllSalariesFringe4">'Budget Details'!$O$60</definedName>
    <definedName name="AllSalariesFringe5">'Budget Details'!$P$60</definedName>
    <definedName name="AllSalariesFringeTOT">'Budget Details'!$Q$60</definedName>
    <definedName name="AllSalariesTOT">'Budget Details'!$Q$58</definedName>
    <definedName name="AllSalFringe1">'Budget Details'!$L$60</definedName>
    <definedName name="CompSvcsTOT">'Budget Details'!$Q$83</definedName>
    <definedName name="ConsultantTOT">'Budget Details'!$Q$81</definedName>
    <definedName name="DomesticTravelTOT">'Budget Details'!$Q$68</definedName>
    <definedName name="Equip1">'Budget Details'!$L$66</definedName>
    <definedName name="Equip2">'Budget Details'!$M$66</definedName>
    <definedName name="Equip3">'Budget Details'!$N$66</definedName>
    <definedName name="Equip4">'Budget Details'!$O$66</definedName>
    <definedName name="Equip5">'Budget Details'!$P$66</definedName>
    <definedName name="EquipTOT">'Budget Details'!$Q$66</definedName>
    <definedName name="ExclSub1Yr1">'Budget Details'!$L$85</definedName>
    <definedName name="ExclSub1Yr2">'Budget Details'!$M$85</definedName>
    <definedName name="ExclSub1Yr3">'Budget Details'!$N$85</definedName>
    <definedName name="ExclSub1Yr4">'Budget Details'!$O$85</definedName>
    <definedName name="ExclSub1Yr5">'Budget Details'!$P$85</definedName>
    <definedName name="ExclSub2Yr1">'Budget Details'!$L$87</definedName>
    <definedName name="ExclSub2Yr2">'Budget Details'!$M$87</definedName>
    <definedName name="ExclSub2Yr3">'Budget Details'!$N$87</definedName>
    <definedName name="ExclSub2Yr4">'Budget Details'!$O$87</definedName>
    <definedName name="ExclSub2Yr5">'Budget Details'!$P$87</definedName>
    <definedName name="Health1">'Budget Details'!#REF!</definedName>
    <definedName name="Health2">'Budget Details'!#REF!</definedName>
    <definedName name="Health3">'Budget Details'!#REF!</definedName>
    <definedName name="Health4">'Budget Details'!#REF!</definedName>
    <definedName name="Health5">'Budget Details'!#REF!</definedName>
    <definedName name="HealthTot">'Budget Details'!#REF!</definedName>
    <definedName name="IDCBase1">'Budget Details'!$L$97</definedName>
    <definedName name="IDCBase2">'Budget Details'!$M$97</definedName>
    <definedName name="IDCBase3">'Budget Details'!$N$97</definedName>
    <definedName name="IDCBase4">'Budget Details'!$O$97</definedName>
    <definedName name="IDCBase5">'Budget Details'!$P$97</definedName>
    <definedName name="IDCBaseTOT">'Budget Details'!$Q$97</definedName>
    <definedName name="IDCRate">'Budget Details'!$G$98</definedName>
    <definedName name="IDCTOT">'Budget Details'!$Q$98</definedName>
    <definedName name="IDCYr1">'Budget Details'!$L$98</definedName>
    <definedName name="IDCYr2">'Budget Details'!$M$98</definedName>
    <definedName name="IDCYr3">'Budget Details'!$N$98</definedName>
    <definedName name="IDCYr4">'Budget Details'!$O$98</definedName>
    <definedName name="IDCYr5">'Budget Details'!$P$98</definedName>
    <definedName name="InternatTravelTOT">'Budget Details'!$Q$69</definedName>
    <definedName name="MatSupTOT">'Budget Details'!$Q$79</definedName>
    <definedName name="OtherDirCosts1">'Budget Details'!$L$95</definedName>
    <definedName name="OtherDirCosts2">'Budget Details'!$M$95</definedName>
    <definedName name="OtherDirCosts3">'Budget Details'!$N$95</definedName>
    <definedName name="OtherDirCosts4">'Budget Details'!$O$95</definedName>
    <definedName name="OtherDirCosts5">'Budget Details'!$P$95</definedName>
    <definedName name="OtherDirCostsTOT">'Budget Details'!$Q$95</definedName>
    <definedName name="OtherFringe1">'Budget Details'!$L$56</definedName>
    <definedName name="OtherFringe2">'Budget Details'!$M$56</definedName>
    <definedName name="OtherFringe3">'Budget Details'!$N$56</definedName>
    <definedName name="OtherFringe4">'Budget Details'!$O$56</definedName>
    <definedName name="OtherFringe5">'Budget Details'!$P$56</definedName>
    <definedName name="OtherFringeTot">'Budget Details'!$Q$56</definedName>
    <definedName name="OtherFringeTuition1">'Budget Details'!#REF!</definedName>
    <definedName name="OtherFringeTuition2">'Budget Details'!#REF!</definedName>
    <definedName name="OtherFringeTuition3">'Budget Details'!#REF!</definedName>
    <definedName name="OtherFringeTuition4">'Budget Details'!#REF!</definedName>
    <definedName name="OtherFringeTuition5">'Budget Details'!#REF!</definedName>
    <definedName name="OtherFringeTuitionTOT">'Budget Details'!#REF!</definedName>
    <definedName name="OtherSalary1">'Budget Details'!$L$40</definedName>
    <definedName name="OtherSalary2">'Budget Details'!$M$40</definedName>
    <definedName name="OtherSalary3">'Budget Details'!$N$40</definedName>
    <definedName name="OtherSalary4">'Budget Details'!$O$40</definedName>
    <definedName name="OtherSalary5">'Budget Details'!$P$40</definedName>
    <definedName name="OtherSalaryTot">'Budget Details'!$Q$40</definedName>
    <definedName name="PIApptType">'Budget Details'!$F$5</definedName>
    <definedName name="PIBaseSalary">'Budget Details'!$D$5</definedName>
    <definedName name="PISalary1">'Budget Details'!$L$5</definedName>
    <definedName name="PISalary2">'Budget Details'!$M$5</definedName>
    <definedName name="PISalary3">'Budget Details'!$N$5</definedName>
    <definedName name="PIsalary4">'Budget Details'!$O$5</definedName>
    <definedName name="PISalary5">'Budget Details'!$P$5</definedName>
    <definedName name="PISalaryTOT">'Budget Details'!$Q$5</definedName>
    <definedName name="_xlnm.Print_Area" localSheetId="0">'Budget Details'!$B$1:$Q$99</definedName>
    <definedName name="PSCTot">'Budget Details'!$Q$77</definedName>
    <definedName name="PSCYr1">'Budget Details'!$L$77</definedName>
    <definedName name="PSCYr2">'Budget Details'!$M$77</definedName>
    <definedName name="PSCYr3">'Budget Details'!$N$77</definedName>
    <definedName name="PSCYr4">'Budget Details'!$O$77</definedName>
    <definedName name="PSCYr5">'Budget Details'!$P$77</definedName>
    <definedName name="PubTOT">'Budget Details'!$Q$80</definedName>
    <definedName name="SalFringeTuition1">'Budget Details'!#REF!</definedName>
    <definedName name="SalFringeTuition2">'Budget Details'!#REF!</definedName>
    <definedName name="SalFringeTuition3">'Budget Details'!#REF!</definedName>
    <definedName name="SalFringeTuition4">'Budget Details'!#REF!</definedName>
    <definedName name="SalFringeTuition5">'Budget Details'!#REF!</definedName>
    <definedName name="SalFringeTuitionTOT">'Budget Details'!#REF!</definedName>
    <definedName name="Sr1BaseSalary">'Budget Details'!$E$6</definedName>
    <definedName name="Sr1Salary1">'Budget Details'!$L$6</definedName>
    <definedName name="Sr1Salary2">'Budget Details'!$M$6</definedName>
    <definedName name="Sr1Salary3">'Budget Details'!$N$6</definedName>
    <definedName name="Sr1Salary4">'Budget Details'!$O$6</definedName>
    <definedName name="Sr1Salary5">'Budget Details'!$P$6</definedName>
    <definedName name="Sr1SalaryTOT">'Budget Details'!$Q$6</definedName>
    <definedName name="Sr2BaseSalary">'Budget Details'!$E$10</definedName>
    <definedName name="Sr2Salary1">'Budget Details'!$L$10</definedName>
    <definedName name="Sr2Salary2">'Budget Details'!$M$10</definedName>
    <definedName name="Sr2Salary3">'Budget Details'!$N$10</definedName>
    <definedName name="Sr2Salary4">'Budget Details'!$O$10</definedName>
    <definedName name="Sr2Salary5">'Budget Details'!$P$10</definedName>
    <definedName name="Sr2SalaryTOT">'Budget Details'!$Q$10</definedName>
    <definedName name="Sr3BaseSalary">'Budget Details'!$E$11</definedName>
    <definedName name="Sr3Salary1">'Budget Details'!$L$11</definedName>
    <definedName name="Sr3Salary2">'Budget Details'!$M$11</definedName>
    <definedName name="Sr3Salary3">'Budget Details'!$N$11</definedName>
    <definedName name="Sr3Salary4">'Budget Details'!$O$11</definedName>
    <definedName name="Sr3Salary5">'Budget Details'!$P$11</definedName>
    <definedName name="Sr3SalaryTOT">'Budget Details'!$Q$11</definedName>
    <definedName name="Sr4BaseSalary">'Budget Details'!$E$12</definedName>
    <definedName name="Sr4Salary1">'Budget Details'!$L$12</definedName>
    <definedName name="Sr4Salary2">'Budget Details'!$M$12</definedName>
    <definedName name="Sr4Salary3">'Budget Details'!$N$12</definedName>
    <definedName name="Sr4Salary4">'Budget Details'!$O$12</definedName>
    <definedName name="Sr4Salary5">'Budget Details'!$P$12</definedName>
    <definedName name="Sr4SalaryTOT">'Budget Details'!$Q$12</definedName>
    <definedName name="SrBaseSalary">'Budget Details'!$E$6</definedName>
    <definedName name="srBaseSalary2">'Budget Details'!$E$10</definedName>
    <definedName name="SrFringe1">'Budget Details'!$L$28</definedName>
    <definedName name="SrFringe2">'Budget Details'!$M$28</definedName>
    <definedName name="SrFringe3">'Budget Details'!$N$28</definedName>
    <definedName name="Srfringe4">'Budget Details'!$O$28</definedName>
    <definedName name="SrFringe5">'Budget Details'!$P$28</definedName>
    <definedName name="SrFringeTot">'Budget Details'!$Q$28</definedName>
    <definedName name="SrSalary1">'Budget Details'!$L$13</definedName>
    <definedName name="SrSalary2">'Budget Details'!$M$13</definedName>
    <definedName name="srSalary3">'Budget Details'!$N$13</definedName>
    <definedName name="SrSalary4">'Budget Details'!$O$13</definedName>
    <definedName name="SrSalary5">'Budget Details'!$P$13</definedName>
    <definedName name="SrSalaryTot">'Budget Details'!$Q$13</definedName>
    <definedName name="Sub1TOT">'Budget Details'!$L$84:$P$85</definedName>
    <definedName name="Sub1Yr1">'Budget Details'!$L$84</definedName>
    <definedName name="Sub1Yr2">'Budget Details'!$M$84</definedName>
    <definedName name="Sub1Yr3">'Budget Details'!$N$84</definedName>
    <definedName name="Sub1Yr4">'Budget Details'!$O$84</definedName>
    <definedName name="Sub1Yr5">'Budget Details'!$P$84</definedName>
    <definedName name="Sub2TOT">'Budget Details'!$L$86:$P$87</definedName>
    <definedName name="Sub2Yr1">'Budget Details'!$L$86</definedName>
    <definedName name="Sub2Yr2">'Budget Details'!$M$86</definedName>
    <definedName name="Sub2Yr3">'Budget Details'!$N$86</definedName>
    <definedName name="sub2Yr4">'Budget Details'!$O$86</definedName>
    <definedName name="Sub2Yr5">'Budget Details'!$P$86</definedName>
    <definedName name="Sub3TOT">'Budget Details'!$L$88:$P$89</definedName>
    <definedName name="Sub3Yr1">'Budget Details'!$L$88</definedName>
    <definedName name="Sub3Yr2">'Budget Details'!$M$88</definedName>
    <definedName name="Sub3Yr3">'Budget Details'!$N$88</definedName>
    <definedName name="Sub3Yr4">'Budget Details'!$O$88</definedName>
    <definedName name="Sub3Yr5">'Budget Details'!$P$88</definedName>
    <definedName name="Sub4TOT">'Budget Details'!$L$90:$P$91</definedName>
    <definedName name="Sub4Yr1">'Budget Details'!$L$90</definedName>
    <definedName name="Sub4Yr2">'Budget Details'!$M$90</definedName>
    <definedName name="Sub4Yr3">'Budget Details'!$N$90</definedName>
    <definedName name="Sub4Yr4">'Budget Details'!$O$90</definedName>
    <definedName name="Sub4Yr5">'Budget Details'!$P$90</definedName>
    <definedName name="Sub5TOT">'Budget Details'!$L$92:$P$93</definedName>
    <definedName name="Sub5Yr1">'Budget Details'!$L$92</definedName>
    <definedName name="Sub5Yr2">'Budget Details'!$M$92</definedName>
    <definedName name="Sub5Yr3">'Budget Details'!$N$92</definedName>
    <definedName name="Sub5Yr4">'Budget Details'!$O$92</definedName>
    <definedName name="Sub5Yr5">'Budget Details'!$P$92</definedName>
    <definedName name="SubsYr1Excl">'Budget Details'!$L$85,'Budget Details'!$L$87,'Budget Details'!$L$89,'Budget Details'!$L$91,'Budget Details'!$L$93</definedName>
    <definedName name="SubsYr2Excl">'Budget Details'!$M$85,'Budget Details'!$M$87,'Budget Details'!$M$89,'Budget Details'!$M$91,'Budget Details'!$M$93</definedName>
    <definedName name="SubsYr3Excl">'Budget Details'!$N$85,'Budget Details'!$N$87,'Budget Details'!$N$89,'Budget Details'!$N$91,'Budget Details'!$N$93</definedName>
    <definedName name="SubsYr4Excl">'Budget Details'!$O$85,'Budget Details'!$O$87,'Budget Details'!$O$89,'Budget Details'!$O$91,'Budget Details'!$O$93</definedName>
    <definedName name="Subsyr5Excl">'Budget Details'!$P$85,'Budget Details'!$P$87,'Budget Details'!$P$89,'Budget Details'!$P$91,'Budget Details'!$P$93</definedName>
    <definedName name="TDCTOT">'Budget Details'!$Q$96</definedName>
    <definedName name="TDCYr1">'Budget Details'!$L$96</definedName>
    <definedName name="TDCYr2">'Budget Details'!$M$96</definedName>
    <definedName name="TDCYr3">'Budget Details'!$N$96</definedName>
    <definedName name="TDCYr4">'Budget Details'!$O$96</definedName>
    <definedName name="TDCYr5">'Budget Details'!$P$96</definedName>
    <definedName name="TotalCostsTOT">'Budget Details'!$Q$99</definedName>
    <definedName name="TotalCostsYr1">'Budget Details'!$L$99</definedName>
    <definedName name="TotalCostsYr2">'Budget Details'!$M$99</definedName>
    <definedName name="TotalCostsYr3">'Budget Details'!$N$99</definedName>
    <definedName name="TotalCostsYr4">'Budget Details'!$O$99</definedName>
    <definedName name="TotalCostsYr5">'Budget Details'!$P$99</definedName>
    <definedName name="Travel1">'Budget Details'!$L$70</definedName>
    <definedName name="Travel2">'Budget Details'!$M$70</definedName>
    <definedName name="Travel3">'Budget Details'!$N$70</definedName>
    <definedName name="Travel4">'Budget Details'!$O$70</definedName>
    <definedName name="Travel5">'Budget Details'!$P$70</definedName>
    <definedName name="TravelTOT">'Budget Details'!$Q$70</definedName>
    <definedName name="Tuition1">'Budget Details'!#REF!</definedName>
    <definedName name="Tuition2">'Budget Details'!#REF!</definedName>
    <definedName name="Tuition3">'Budget Details'!#REF!</definedName>
    <definedName name="Tuition4">'Budget Details'!#REF!</definedName>
    <definedName name="Tuition5">'Budget Details'!#REF!</definedName>
    <definedName name="TuitionTot">'Budget Details'!#REF!</definedName>
    <definedName name="YearlyTuitionCost">'Budget Details'!#REF!</definedName>
    <definedName name="Yr1Amt_Per_Request">'Budget Details'!$L$16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6" i="1" l="1"/>
  <c r="U7" i="1"/>
  <c r="U8" i="1"/>
  <c r="U9" i="1"/>
  <c r="U11" i="1"/>
  <c r="U12" i="1"/>
  <c r="T6" i="1"/>
  <c r="T7" i="1"/>
  <c r="T8" i="1"/>
  <c r="T9" i="1"/>
  <c r="T11" i="1"/>
  <c r="T12" i="1"/>
  <c r="L85" i="1" l="1"/>
  <c r="L72" i="1"/>
  <c r="G55" i="1"/>
  <c r="L94" i="1"/>
  <c r="E17" i="1"/>
  <c r="E18" i="1"/>
  <c r="E19" i="1"/>
  <c r="E20" i="1"/>
  <c r="E21" i="1"/>
  <c r="E22" i="1"/>
  <c r="E23" i="1"/>
  <c r="E24" i="1"/>
  <c r="E16" i="1"/>
  <c r="L73" i="1"/>
  <c r="L74" i="1"/>
  <c r="L75" i="1"/>
  <c r="L76" i="1"/>
  <c r="L7" i="1" l="1"/>
  <c r="L18" i="1" s="1"/>
  <c r="M7" i="1"/>
  <c r="N7" i="1"/>
  <c r="O7" i="1"/>
  <c r="O18" i="1" s="1"/>
  <c r="P7" i="1"/>
  <c r="P18" i="1" s="1"/>
  <c r="R7" i="1"/>
  <c r="L8" i="1"/>
  <c r="M8" i="1"/>
  <c r="M19" i="1" s="1"/>
  <c r="N8" i="1"/>
  <c r="N19" i="1" s="1"/>
  <c r="O8" i="1"/>
  <c r="P8" i="1"/>
  <c r="P19" i="1" s="1"/>
  <c r="R8" i="1"/>
  <c r="L9" i="1"/>
  <c r="L20" i="1" s="1"/>
  <c r="M9" i="1"/>
  <c r="M20" i="1" s="1"/>
  <c r="N9" i="1"/>
  <c r="N20" i="1" s="1"/>
  <c r="O9" i="1"/>
  <c r="O20" i="1" s="1"/>
  <c r="P9" i="1"/>
  <c r="P20" i="1" s="1"/>
  <c r="R9" i="1"/>
  <c r="C18" i="1"/>
  <c r="C19" i="1"/>
  <c r="C20" i="1"/>
  <c r="C21" i="1"/>
  <c r="O19" i="1"/>
  <c r="M18" i="1"/>
  <c r="P39" i="3"/>
  <c r="Q39" i="3"/>
  <c r="M39" i="3"/>
  <c r="N39" i="3"/>
  <c r="K39" i="3"/>
  <c r="J39" i="3"/>
  <c r="G39" i="3"/>
  <c r="H39" i="3"/>
  <c r="D39" i="3"/>
  <c r="E39" i="3"/>
  <c r="B39" i="3"/>
  <c r="P8" i="3"/>
  <c r="Q8" i="3"/>
  <c r="M8" i="3"/>
  <c r="N8" i="3"/>
  <c r="K8" i="3"/>
  <c r="J8" i="3"/>
  <c r="G8" i="3"/>
  <c r="H8" i="3"/>
  <c r="D8" i="3"/>
  <c r="E8" i="3"/>
  <c r="B8" i="3"/>
  <c r="C24" i="1"/>
  <c r="P12" i="1"/>
  <c r="P24" i="1" s="1"/>
  <c r="O12" i="1"/>
  <c r="O24" i="1" s="1"/>
  <c r="N12" i="1"/>
  <c r="N24" i="1" s="1"/>
  <c r="L10" i="1"/>
  <c r="L21" i="1" s="1"/>
  <c r="G27" i="1"/>
  <c r="L27" i="1"/>
  <c r="M10" i="1"/>
  <c r="M22" i="1" s="1"/>
  <c r="M21" i="1"/>
  <c r="H27" i="1"/>
  <c r="M27" i="1" s="1"/>
  <c r="N10" i="1"/>
  <c r="N21" i="1" s="1"/>
  <c r="O10" i="1"/>
  <c r="O21" i="1" s="1"/>
  <c r="P10" i="1"/>
  <c r="P22" i="1" s="1"/>
  <c r="F38" i="1"/>
  <c r="N38" i="1" s="1"/>
  <c r="N50" i="1" s="1"/>
  <c r="L12" i="1"/>
  <c r="L24" i="1" s="1"/>
  <c r="M12" i="1"/>
  <c r="F39" i="1"/>
  <c r="N39" i="1" s="1"/>
  <c r="N51" i="1" s="1"/>
  <c r="F31" i="1"/>
  <c r="O31" i="1" s="1"/>
  <c r="F33" i="1"/>
  <c r="L33" i="1" s="1"/>
  <c r="Q33" i="1" s="1"/>
  <c r="T33" i="1" s="1"/>
  <c r="O33" i="1"/>
  <c r="O45" i="1" s="1"/>
  <c r="F34" i="1"/>
  <c r="M34" i="1"/>
  <c r="F36" i="1"/>
  <c r="M36" i="1" s="1"/>
  <c r="F37" i="1"/>
  <c r="P37" i="1" s="1"/>
  <c r="P49" i="1" s="1"/>
  <c r="E43" i="1"/>
  <c r="E44" i="1"/>
  <c r="E45" i="1"/>
  <c r="E46" i="1"/>
  <c r="O5" i="1"/>
  <c r="O6" i="1"/>
  <c r="O17" i="1" s="1"/>
  <c r="O11" i="1"/>
  <c r="J27" i="1"/>
  <c r="O27" i="1" s="1"/>
  <c r="O77" i="1"/>
  <c r="O94" i="1"/>
  <c r="O95" i="1" s="1"/>
  <c r="O70" i="1"/>
  <c r="O66" i="1"/>
  <c r="P5" i="1"/>
  <c r="P6" i="1"/>
  <c r="P17" i="1" s="1"/>
  <c r="P11" i="1"/>
  <c r="P23" i="1" s="1"/>
  <c r="K27" i="1"/>
  <c r="P27" i="1" s="1"/>
  <c r="P77" i="1"/>
  <c r="P94" i="1"/>
  <c r="P95" i="1" s="1"/>
  <c r="P70" i="1"/>
  <c r="P66" i="1"/>
  <c r="O59" i="2"/>
  <c r="O57" i="2"/>
  <c r="O55" i="2"/>
  <c r="O53" i="2"/>
  <c r="O51" i="2"/>
  <c r="O49" i="2"/>
  <c r="O46" i="2"/>
  <c r="O44" i="2"/>
  <c r="J59" i="2"/>
  <c r="J57" i="2"/>
  <c r="J55" i="2"/>
  <c r="J53" i="2"/>
  <c r="J51" i="2"/>
  <c r="J49" i="2"/>
  <c r="L91" i="1"/>
  <c r="H55" i="1"/>
  <c r="M55" i="1" s="1"/>
  <c r="I55" i="1"/>
  <c r="N55" i="1" s="1"/>
  <c r="J55" i="1"/>
  <c r="O55" i="1"/>
  <c r="K55" i="1"/>
  <c r="P55" i="1"/>
  <c r="L55" i="1"/>
  <c r="T54" i="1"/>
  <c r="U54" i="1"/>
  <c r="T53" i="1"/>
  <c r="U53" i="1" s="1"/>
  <c r="M5" i="1"/>
  <c r="L5" i="1"/>
  <c r="L16" i="1" s="1"/>
  <c r="L6" i="1"/>
  <c r="L17" i="1" s="1"/>
  <c r="B49" i="1"/>
  <c r="B50" i="1"/>
  <c r="B51" i="1"/>
  <c r="B48" i="1"/>
  <c r="B44" i="1"/>
  <c r="B45" i="1"/>
  <c r="B46" i="1"/>
  <c r="B43" i="1"/>
  <c r="L66" i="1"/>
  <c r="C44" i="1"/>
  <c r="C45" i="1"/>
  <c r="C46" i="1"/>
  <c r="C48" i="1"/>
  <c r="C49" i="1"/>
  <c r="C50" i="1"/>
  <c r="C51" i="1"/>
  <c r="C43" i="1"/>
  <c r="Q82" i="1"/>
  <c r="T82" i="1" s="1"/>
  <c r="U82" i="1" s="1"/>
  <c r="E14" i="2"/>
  <c r="E31" i="2" s="1"/>
  <c r="E33" i="2" s="1"/>
  <c r="E35" i="2" s="1"/>
  <c r="E12" i="2"/>
  <c r="I27" i="1"/>
  <c r="N27" i="1"/>
  <c r="Q62" i="1"/>
  <c r="T62" i="1" s="1"/>
  <c r="M77" i="1"/>
  <c r="N77" i="1"/>
  <c r="C17" i="1"/>
  <c r="C22" i="1"/>
  <c r="C23" i="1"/>
  <c r="C16" i="1"/>
  <c r="N6" i="1"/>
  <c r="N17" i="1" s="1"/>
  <c r="N11" i="1"/>
  <c r="M6" i="1"/>
  <c r="M11" i="1"/>
  <c r="M23" i="1" s="1"/>
  <c r="L11" i="1"/>
  <c r="L23" i="1" s="1"/>
  <c r="F32" i="1"/>
  <c r="E59" i="2"/>
  <c r="E57" i="2"/>
  <c r="E55" i="2"/>
  <c r="E53" i="2"/>
  <c r="E51" i="2"/>
  <c r="E49" i="2"/>
  <c r="E46" i="2"/>
  <c r="E44" i="2"/>
  <c r="O27" i="2"/>
  <c r="J27" i="2"/>
  <c r="E27" i="2"/>
  <c r="O25" i="2"/>
  <c r="J25" i="2"/>
  <c r="E25" i="2"/>
  <c r="O23" i="2"/>
  <c r="J23" i="2"/>
  <c r="E23" i="2"/>
  <c r="O21" i="2"/>
  <c r="J21" i="2"/>
  <c r="E21" i="2"/>
  <c r="O19" i="2"/>
  <c r="J19" i="2"/>
  <c r="E19" i="2"/>
  <c r="O17" i="2"/>
  <c r="J17" i="2"/>
  <c r="E17" i="2"/>
  <c r="O14" i="2"/>
  <c r="J14" i="2"/>
  <c r="O12" i="2"/>
  <c r="J12" i="2"/>
  <c r="Q63" i="1"/>
  <c r="T63" i="1" s="1"/>
  <c r="Q64" i="1"/>
  <c r="T64" i="1" s="1"/>
  <c r="Q65" i="1"/>
  <c r="T65" i="1"/>
  <c r="U65" i="1"/>
  <c r="L87" i="1"/>
  <c r="M87" i="1" s="1"/>
  <c r="L70" i="1"/>
  <c r="M70" i="1"/>
  <c r="M94" i="1"/>
  <c r="M95" i="1" s="1"/>
  <c r="M66" i="1"/>
  <c r="N5" i="1"/>
  <c r="N16" i="1" s="1"/>
  <c r="N70" i="1"/>
  <c r="N94" i="1"/>
  <c r="N95" i="1" s="1"/>
  <c r="Q72" i="1"/>
  <c r="Q92" i="1"/>
  <c r="T92" i="1" s="1"/>
  <c r="U92" i="1" s="1"/>
  <c r="Q90" i="1"/>
  <c r="T90" i="1" s="1"/>
  <c r="U90" i="1" s="1"/>
  <c r="Q88" i="1"/>
  <c r="N66" i="1"/>
  <c r="Q86" i="1"/>
  <c r="Q80" i="1"/>
  <c r="T80" i="1" s="1"/>
  <c r="U80" i="1" s="1"/>
  <c r="Q81" i="1"/>
  <c r="Q83" i="1"/>
  <c r="T83" i="1"/>
  <c r="U83" i="1"/>
  <c r="Q79" i="1"/>
  <c r="T79" i="1" s="1"/>
  <c r="Q68" i="1"/>
  <c r="T68" i="1" s="1"/>
  <c r="T70" i="1" s="1"/>
  <c r="Q69" i="1"/>
  <c r="T69" i="1"/>
  <c r="U69" i="1"/>
  <c r="R12" i="1"/>
  <c r="R11" i="1"/>
  <c r="R10" i="1"/>
  <c r="R6" i="1"/>
  <c r="R5" i="1"/>
  <c r="Q76" i="1"/>
  <c r="T76" i="1"/>
  <c r="Q75" i="1"/>
  <c r="T75" i="1" s="1"/>
  <c r="U75" i="1" s="1"/>
  <c r="Q73" i="1"/>
  <c r="T73" i="1" s="1"/>
  <c r="U73" i="1" s="1"/>
  <c r="Q74" i="1"/>
  <c r="T74" i="1" s="1"/>
  <c r="Q84" i="1"/>
  <c r="T84" i="1" s="1"/>
  <c r="L93" i="1"/>
  <c r="M89" i="1"/>
  <c r="L89" i="1"/>
  <c r="L95" i="1"/>
  <c r="O39" i="1"/>
  <c r="O51" i="1"/>
  <c r="P39" i="1"/>
  <c r="P51" i="1" s="1"/>
  <c r="N33" i="1"/>
  <c r="P33" i="1"/>
  <c r="M33" i="1"/>
  <c r="P34" i="1"/>
  <c r="O34" i="1"/>
  <c r="L34" i="1"/>
  <c r="N34" i="1"/>
  <c r="Q34" i="1" s="1"/>
  <c r="O31" i="2"/>
  <c r="O33" i="2"/>
  <c r="O35" i="2"/>
  <c r="J63" i="2"/>
  <c r="J65" i="2"/>
  <c r="J67" i="2"/>
  <c r="O63" i="2"/>
  <c r="O65" i="2"/>
  <c r="O67" i="2"/>
  <c r="M17" i="1"/>
  <c r="N32" i="1"/>
  <c r="J31" i="2"/>
  <c r="J33" i="2"/>
  <c r="J35" i="2"/>
  <c r="M24" i="1"/>
  <c r="O23" i="1"/>
  <c r="P31" i="1"/>
  <c r="P43" i="1" s="1"/>
  <c r="N31" i="1"/>
  <c r="N43" i="1" s="1"/>
  <c r="E63" i="2"/>
  <c r="E65" i="2"/>
  <c r="E67" i="2"/>
  <c r="N23" i="1"/>
  <c r="T81" i="1"/>
  <c r="U81" i="1" s="1"/>
  <c r="O32" i="1"/>
  <c r="M32" i="1" l="1"/>
  <c r="M31" i="1"/>
  <c r="M43" i="1" s="1"/>
  <c r="O37" i="1"/>
  <c r="O49" i="1" s="1"/>
  <c r="Q94" i="1"/>
  <c r="T88" i="1"/>
  <c r="U88" i="1" s="1"/>
  <c r="N36" i="1"/>
  <c r="N48" i="1" s="1"/>
  <c r="P21" i="1"/>
  <c r="Q21" i="1" s="1"/>
  <c r="T21" i="1" s="1"/>
  <c r="U21" i="1" s="1"/>
  <c r="L36" i="1"/>
  <c r="L48" i="1" s="1"/>
  <c r="L46" i="1"/>
  <c r="L45" i="1"/>
  <c r="U63" i="1"/>
  <c r="Q11" i="1"/>
  <c r="N46" i="1"/>
  <c r="Q66" i="1"/>
  <c r="U76" i="1"/>
  <c r="T66" i="1"/>
  <c r="Q7" i="1"/>
  <c r="U64" i="1"/>
  <c r="L31" i="1"/>
  <c r="Q31" i="1" s="1"/>
  <c r="T31" i="1" s="1"/>
  <c r="M37" i="1"/>
  <c r="M49" i="1" s="1"/>
  <c r="T86" i="1"/>
  <c r="U86" i="1" s="1"/>
  <c r="M85" i="1"/>
  <c r="N85" i="1" s="1"/>
  <c r="O85" i="1" s="1"/>
  <c r="P85" i="1" s="1"/>
  <c r="N89" i="1"/>
  <c r="O89" i="1" s="1"/>
  <c r="Q95" i="1"/>
  <c r="U79" i="1"/>
  <c r="U68" i="1"/>
  <c r="Q70" i="1"/>
  <c r="U70" i="1" s="1"/>
  <c r="U84" i="1"/>
  <c r="M93" i="1"/>
  <c r="N93" i="1" s="1"/>
  <c r="O93" i="1" s="1"/>
  <c r="L77" i="1"/>
  <c r="Q77" i="1" s="1"/>
  <c r="Q55" i="1"/>
  <c r="T55" i="1" s="1"/>
  <c r="N44" i="1"/>
  <c r="L32" i="1"/>
  <c r="P32" i="1"/>
  <c r="P44" i="1" s="1"/>
  <c r="T72" i="1"/>
  <c r="T34" i="1"/>
  <c r="U34" i="1"/>
  <c r="R66" i="1"/>
  <c r="M48" i="1"/>
  <c r="M40" i="1"/>
  <c r="O43" i="1"/>
  <c r="P36" i="1"/>
  <c r="P48" i="1" s="1"/>
  <c r="L38" i="1"/>
  <c r="M39" i="1"/>
  <c r="M51" i="1" s="1"/>
  <c r="R70" i="1"/>
  <c r="N37" i="1"/>
  <c r="M45" i="1"/>
  <c r="P38" i="1"/>
  <c r="P50" i="1" s="1"/>
  <c r="M46" i="1"/>
  <c r="N18" i="1"/>
  <c r="Q18" i="1" s="1"/>
  <c r="T18" i="1" s="1"/>
  <c r="O46" i="1"/>
  <c r="P46" i="1"/>
  <c r="O44" i="1"/>
  <c r="O22" i="1"/>
  <c r="O36" i="1"/>
  <c r="O48" i="1" s="1"/>
  <c r="N45" i="1"/>
  <c r="L39" i="1"/>
  <c r="M38" i="1"/>
  <c r="M50" i="1" s="1"/>
  <c r="U33" i="1"/>
  <c r="M44" i="1"/>
  <c r="P45" i="1"/>
  <c r="O38" i="1"/>
  <c r="O50" i="1" s="1"/>
  <c r="Q10" i="1"/>
  <c r="Q8" i="1"/>
  <c r="L37" i="1"/>
  <c r="N13" i="1"/>
  <c r="U62" i="1"/>
  <c r="N87" i="1"/>
  <c r="M91" i="1"/>
  <c r="Q9" i="1"/>
  <c r="Q6" i="1"/>
  <c r="Q12" i="1"/>
  <c r="N22" i="1"/>
  <c r="N28" i="1" s="1"/>
  <c r="Q20" i="1"/>
  <c r="T20" i="1" s="1"/>
  <c r="U20" i="1" s="1"/>
  <c r="O13" i="1"/>
  <c r="L22" i="1"/>
  <c r="P13" i="1"/>
  <c r="L19" i="1"/>
  <c r="Q19" i="1" s="1"/>
  <c r="L13" i="1"/>
  <c r="Q5" i="1"/>
  <c r="O16" i="1"/>
  <c r="P16" i="1"/>
  <c r="M16" i="1"/>
  <c r="M28" i="1" s="1"/>
  <c r="M13" i="1"/>
  <c r="Q23" i="1"/>
  <c r="T23" i="1" s="1"/>
  <c r="Q27" i="1"/>
  <c r="U74" i="1"/>
  <c r="Q17" i="1"/>
  <c r="T17" i="1" s="1"/>
  <c r="U17" i="1" s="1"/>
  <c r="Q24" i="1"/>
  <c r="T24" i="1" s="1"/>
  <c r="T10" i="1" l="1"/>
  <c r="U10" i="1" s="1"/>
  <c r="T5" i="1"/>
  <c r="U5" i="1" s="1"/>
  <c r="U66" i="1"/>
  <c r="L40" i="1"/>
  <c r="P28" i="1"/>
  <c r="Q13" i="1"/>
  <c r="Q48" i="1"/>
  <c r="U72" i="1"/>
  <c r="T77" i="1"/>
  <c r="U77" i="1" s="1"/>
  <c r="Q46" i="1"/>
  <c r="T46" i="1" s="1"/>
  <c r="U46" i="1" s="1"/>
  <c r="T27" i="1"/>
  <c r="U27" i="1" s="1"/>
  <c r="Q45" i="1"/>
  <c r="T45" i="1" s="1"/>
  <c r="U45" i="1" s="1"/>
  <c r="P89" i="1"/>
  <c r="Q89" i="1" s="1"/>
  <c r="U55" i="1"/>
  <c r="P56" i="1"/>
  <c r="L58" i="1"/>
  <c r="L97" i="1" s="1"/>
  <c r="Q32" i="1"/>
  <c r="Q40" i="1" s="1"/>
  <c r="L44" i="1"/>
  <c r="Q44" i="1" s="1"/>
  <c r="T44" i="1" s="1"/>
  <c r="U44" i="1" s="1"/>
  <c r="M58" i="1"/>
  <c r="M97" i="1" s="1"/>
  <c r="M98" i="1" s="1"/>
  <c r="T48" i="1"/>
  <c r="U48" i="1"/>
  <c r="L51" i="1"/>
  <c r="Q51" i="1" s="1"/>
  <c r="Q39" i="1"/>
  <c r="O56" i="1"/>
  <c r="Q22" i="1"/>
  <c r="T22" i="1" s="1"/>
  <c r="U22" i="1" s="1"/>
  <c r="U31" i="1"/>
  <c r="L49" i="1"/>
  <c r="Q37" i="1"/>
  <c r="O40" i="1"/>
  <c r="O58" i="1" s="1"/>
  <c r="O97" i="1" s="1"/>
  <c r="O98" i="1" s="1"/>
  <c r="O28" i="1"/>
  <c r="M56" i="1"/>
  <c r="M60" i="1" s="1"/>
  <c r="M96" i="1" s="1"/>
  <c r="Q43" i="1"/>
  <c r="P40" i="1"/>
  <c r="L50" i="1"/>
  <c r="Q50" i="1" s="1"/>
  <c r="Q38" i="1"/>
  <c r="N49" i="1"/>
  <c r="N56" i="1" s="1"/>
  <c r="N59" i="1" s="1"/>
  <c r="N40" i="1"/>
  <c r="N58" i="1" s="1"/>
  <c r="N97" i="1" s="1"/>
  <c r="N98" i="1" s="1"/>
  <c r="Q36" i="1"/>
  <c r="N91" i="1"/>
  <c r="O91" i="1" s="1"/>
  <c r="P91" i="1" s="1"/>
  <c r="Q85" i="1"/>
  <c r="T85" i="1" s="1"/>
  <c r="O87" i="1"/>
  <c r="P87" i="1" s="1"/>
  <c r="Q87" i="1" s="1"/>
  <c r="T87" i="1" s="1"/>
  <c r="U87" i="1" s="1"/>
  <c r="P93" i="1"/>
  <c r="Q93" i="1" s="1"/>
  <c r="L28" i="1"/>
  <c r="U23" i="1"/>
  <c r="Q16" i="1"/>
  <c r="T16" i="1" s="1"/>
  <c r="R13" i="1"/>
  <c r="U18" i="1"/>
  <c r="U24" i="1"/>
  <c r="T19" i="1"/>
  <c r="P59" i="1" l="1"/>
  <c r="N60" i="1"/>
  <c r="N96" i="1" s="1"/>
  <c r="N99" i="1" s="1"/>
  <c r="T13" i="1"/>
  <c r="M99" i="1"/>
  <c r="Q28" i="1"/>
  <c r="U16" i="1"/>
  <c r="T28" i="1"/>
  <c r="R40" i="1"/>
  <c r="O60" i="1"/>
  <c r="O96" i="1" s="1"/>
  <c r="O99" i="1" s="1"/>
  <c r="U85" i="1"/>
  <c r="T93" i="1"/>
  <c r="U93" i="1" s="1"/>
  <c r="R89" i="1"/>
  <c r="T89" i="1"/>
  <c r="U89" i="1" s="1"/>
  <c r="M59" i="1"/>
  <c r="T32" i="1"/>
  <c r="U32" i="1" s="1"/>
  <c r="T43" i="1"/>
  <c r="Q91" i="1"/>
  <c r="T91" i="1" s="1"/>
  <c r="U91" i="1" s="1"/>
  <c r="P58" i="1"/>
  <c r="R58" i="1" s="1"/>
  <c r="T39" i="1"/>
  <c r="U39" i="1"/>
  <c r="T51" i="1"/>
  <c r="U51" i="1"/>
  <c r="O59" i="1"/>
  <c r="L59" i="1"/>
  <c r="P60" i="1"/>
  <c r="P96" i="1" s="1"/>
  <c r="R28" i="1"/>
  <c r="T37" i="1"/>
  <c r="U37" i="1" s="1"/>
  <c r="T38" i="1"/>
  <c r="U38" i="1"/>
  <c r="T50" i="1"/>
  <c r="U50" i="1"/>
  <c r="Q49" i="1"/>
  <c r="L56" i="1"/>
  <c r="L60" i="1" s="1"/>
  <c r="R93" i="1"/>
  <c r="R87" i="1"/>
  <c r="R85" i="1"/>
  <c r="L98" i="1"/>
  <c r="U19" i="1"/>
  <c r="U13" i="1" l="1"/>
  <c r="T58" i="1"/>
  <c r="T98" i="1" s="1"/>
  <c r="Q58" i="1"/>
  <c r="U28" i="1"/>
  <c r="U43" i="1"/>
  <c r="T95" i="1"/>
  <c r="R91" i="1"/>
  <c r="U95" i="1"/>
  <c r="R95" i="1"/>
  <c r="R94" i="1"/>
  <c r="Q59" i="1"/>
  <c r="P97" i="1"/>
  <c r="L96" i="1"/>
  <c r="Q60" i="1"/>
  <c r="R60" i="1"/>
  <c r="T49" i="1"/>
  <c r="U49" i="1" s="1"/>
  <c r="Q56" i="1"/>
  <c r="R56" i="1"/>
  <c r="T40" i="1"/>
  <c r="U40" i="1" l="1"/>
  <c r="T56" i="1"/>
  <c r="T59" i="1" s="1"/>
  <c r="U59" i="1" s="1"/>
  <c r="P98" i="1"/>
  <c r="Q97" i="1"/>
  <c r="Q96" i="1"/>
  <c r="L99" i="1"/>
  <c r="R96" i="1"/>
  <c r="U56" i="1" l="1"/>
  <c r="U58" i="1"/>
  <c r="T60" i="1"/>
  <c r="R97" i="1"/>
  <c r="R98" i="1"/>
  <c r="P99" i="1"/>
  <c r="R99" i="1" s="1"/>
  <c r="Q98" i="1"/>
  <c r="U98" i="1" l="1"/>
  <c r="U60" i="1"/>
  <c r="T96" i="1"/>
  <c r="Q99" i="1"/>
  <c r="T99" i="1" l="1"/>
  <c r="U99" i="1" s="1"/>
  <c r="U96" i="1"/>
</calcChain>
</file>

<file path=xl/sharedStrings.xml><?xml version="1.0" encoding="utf-8"?>
<sst xmlns="http://schemas.openxmlformats.org/spreadsheetml/2006/main" count="520" uniqueCount="218">
  <si>
    <t>PI</t>
  </si>
  <si>
    <t>Amt Per Request</t>
  </si>
  <si>
    <t>TRAVEL</t>
  </si>
  <si>
    <t>Total Travel</t>
  </si>
  <si>
    <t>OTHER DIRECT COSTS</t>
  </si>
  <si>
    <t>Total Other Direct Costs</t>
  </si>
  <si>
    <t>TOTAL DIRECT COSTS</t>
  </si>
  <si>
    <t>Total Indirect Costs</t>
  </si>
  <si>
    <t>YEAR 1</t>
  </si>
  <si>
    <t>YEAR 2</t>
  </si>
  <si>
    <t>YEAR 3</t>
  </si>
  <si>
    <t>EQUIPMENT</t>
  </si>
  <si>
    <t>Total Equipment</t>
  </si>
  <si>
    <t>#</t>
  </si>
  <si>
    <t>Domestic</t>
  </si>
  <si>
    <t>Double Check</t>
  </si>
  <si>
    <t>Co PI</t>
  </si>
  <si>
    <t>Yr 1 Person Months</t>
  </si>
  <si>
    <t>Yr 2 Person Months</t>
  </si>
  <si>
    <t>Yr 3 Person Months</t>
  </si>
  <si>
    <t>Base Salary</t>
  </si>
  <si>
    <t>Total Sr Personnel Salary</t>
  </si>
  <si>
    <t>Total Sr Personnel Fringe</t>
  </si>
  <si>
    <t>OTHER PERSONNEL Fringe</t>
  </si>
  <si>
    <t>Total Other Salaries/Wages</t>
  </si>
  <si>
    <t>TOTAL SALARIES</t>
  </si>
  <si>
    <t>TOTAL SALARY &amp; FRINGE</t>
  </si>
  <si>
    <t>SENIOR PERSONNEL Salary</t>
  </si>
  <si>
    <t xml:space="preserve">SENIOR PERSONNEL Fringe </t>
  </si>
  <si>
    <t>OTHER PERSONNEL Salary/Wages</t>
  </si>
  <si>
    <t>Yr 4 Person Months</t>
  </si>
  <si>
    <t>Yr 5 Person Months</t>
  </si>
  <si>
    <t>YEAR 4</t>
  </si>
  <si>
    <t>YEAR 5</t>
  </si>
  <si>
    <t>Project Number:</t>
  </si>
  <si>
    <t>Start Date:</t>
  </si>
  <si>
    <t>International</t>
  </si>
  <si>
    <t>Material and Supplies</t>
  </si>
  <si>
    <t>Publishing</t>
  </si>
  <si>
    <t>Consultant Services</t>
  </si>
  <si>
    <t>ADP/Computer Services</t>
  </si>
  <si>
    <t>Other</t>
  </si>
  <si>
    <t>&gt; $25K</t>
  </si>
  <si>
    <t>Subaward 1</t>
  </si>
  <si>
    <t>Subaward 2</t>
  </si>
  <si>
    <t>Subaward 3</t>
  </si>
  <si>
    <t>TOTAL COSTS</t>
  </si>
  <si>
    <t>NAME</t>
  </si>
  <si>
    <t>COST-yr 1</t>
  </si>
  <si>
    <t>COST-yr 2</t>
  </si>
  <si>
    <t>COST-yr 3</t>
  </si>
  <si>
    <t>COST-yr 4</t>
  </si>
  <si>
    <t>COST-yr 5</t>
  </si>
  <si>
    <t>ITEM/Description</t>
  </si>
  <si>
    <t>Name</t>
  </si>
  <si>
    <t>Subaward 4</t>
  </si>
  <si>
    <t>Subaward 5</t>
  </si>
  <si>
    <t>SubTotal Other Personnel Fringe</t>
  </si>
  <si>
    <t>Amount</t>
  </si>
  <si>
    <t>exempt from IDC</t>
  </si>
  <si>
    <t>Tech1</t>
  </si>
  <si>
    <t>Tech2</t>
  </si>
  <si>
    <t>Tuition/Fees/Health Insurance</t>
  </si>
  <si>
    <t>Stipends</t>
  </si>
  <si>
    <t>Travel</t>
  </si>
  <si>
    <t>Subsistence</t>
  </si>
  <si>
    <t>Total Participant Support Costs</t>
  </si>
  <si>
    <t>Number of Participants:</t>
  </si>
  <si>
    <t>Amount per participant</t>
  </si>
  <si>
    <t>Copy from year 1 if needed for years 2-5</t>
  </si>
  <si>
    <t>FICA</t>
  </si>
  <si>
    <t xml:space="preserve">based on </t>
  </si>
  <si>
    <t>Hourly Rate</t>
  </si>
  <si>
    <t>Hours per week</t>
  </si>
  <si>
    <t xml:space="preserve">Monthly </t>
  </si>
  <si>
    <t>Enter %</t>
  </si>
  <si>
    <t>COST SHARE AMOUNT</t>
  </si>
  <si>
    <t>COST SHARE %</t>
  </si>
  <si>
    <t>Click + for Cost Share</t>
  </si>
  <si>
    <t>Appointment Type 
(9.00 or 12)</t>
  </si>
  <si>
    <t>* 3% escalation</t>
  </si>
  <si>
    <t>UGrad-Acad</t>
  </si>
  <si>
    <t>Grad-Summ</t>
  </si>
  <si>
    <t>UGrad-Summ</t>
  </si>
  <si>
    <t>ORP Rate</t>
  </si>
  <si>
    <t>TSERs Rate</t>
  </si>
  <si>
    <t>Unempl Ins</t>
  </si>
  <si>
    <t>TOTAL PROJECT COST</t>
  </si>
  <si>
    <r>
      <t xml:space="preserve">PARTICIPANT SUPPORT COSTS
</t>
    </r>
    <r>
      <rPr>
        <b/>
        <sz val="10"/>
        <color rgb="FFFF0000"/>
        <rFont val="Calibri"/>
        <family val="2"/>
        <scheme val="minor"/>
      </rPr>
      <t>Click+/- to show/hide PSC</t>
    </r>
  </si>
  <si>
    <r>
      <rPr>
        <b/>
        <sz val="10"/>
        <color rgb="FFFF0000"/>
        <rFont val="Calibri"/>
        <family val="2"/>
        <scheme val="minor"/>
      </rPr>
      <t>CLICK + to ADD SUBS</t>
    </r>
    <r>
      <rPr>
        <b/>
        <sz val="10"/>
        <color theme="1"/>
        <rFont val="Calibri"/>
        <family val="2"/>
        <scheme val="minor"/>
      </rPr>
      <t xml:space="preserve">
ALL SUBAWARDS SUBTOTAL</t>
    </r>
  </si>
  <si>
    <t xml:space="preserve">Indirect Cost Base </t>
  </si>
  <si>
    <t>TRAVEL CALCULATOR WORKSHEET</t>
  </si>
  <si>
    <t>Project Title:</t>
  </si>
  <si>
    <t>DO NOT INPUT INTO YELLOW AREAS--THESE ARE HEADER FIELDS</t>
  </si>
  <si>
    <t>TRAVEL ESTIMATOR EXAMPLE</t>
  </si>
  <si>
    <t>TRAVEL ESTIMATOR</t>
  </si>
  <si>
    <t>Trip X</t>
  </si>
  <si>
    <t>X</t>
  </si>
  <si>
    <t xml:space="preserve">   Domestic Travel</t>
  </si>
  <si>
    <t>Trip 1</t>
  </si>
  <si>
    <t>Trip 2</t>
  </si>
  <si>
    <t xml:space="preserve">   International Travel</t>
  </si>
  <si>
    <t>Destination:</t>
  </si>
  <si>
    <t>San Francisco</t>
  </si>
  <si>
    <t>Name of travellers:</t>
  </si>
  <si>
    <t>Joe Smith</t>
  </si>
  <si>
    <t>Name of person traveling:</t>
  </si>
  <si>
    <t>Airfare (per person/two-way)</t>
  </si>
  <si>
    <t>Hotel (per person)</t>
  </si>
  <si>
    <t>$/night</t>
  </si>
  <si>
    <t># nights</t>
  </si>
  <si>
    <t>Hotel</t>
  </si>
  <si>
    <t>Per diem</t>
  </si>
  <si>
    <t>$/day</t>
  </si>
  <si>
    <t># days</t>
  </si>
  <si>
    <t>Ground transportation (per person):</t>
  </si>
  <si>
    <t>Airport shuttle</t>
  </si>
  <si>
    <t>$/usage</t>
  </si>
  <si>
    <t># shuttles</t>
  </si>
  <si>
    <t>Rental car</t>
  </si>
  <si>
    <t>Taxi cab</t>
  </si>
  <si>
    <t># taxis</t>
  </si>
  <si>
    <t>Airport parking</t>
  </si>
  <si>
    <t>Hotel parking</t>
  </si>
  <si>
    <t>Mileage to/fm airport, meeting, field site, etc.</t>
  </si>
  <si>
    <t>$/mile</t>
  </si>
  <si>
    <t># miles</t>
  </si>
  <si>
    <t>Tips/gratuities</t>
  </si>
  <si>
    <t>Conference registration fees</t>
  </si>
  <si>
    <t xml:space="preserve">Other: </t>
  </si>
  <si>
    <t>SUBTOTAL (per person)</t>
  </si>
  <si>
    <t>Number of persons traveling</t>
  </si>
  <si>
    <t>TOTAL TRIP (for all travelers)</t>
  </si>
  <si>
    <t>Total Number of Trips Per Destination</t>
  </si>
  <si>
    <t>TOTAL $ PER PROJECT FOR THIS DESTINATION</t>
  </si>
  <si>
    <t>Trip 3</t>
  </si>
  <si>
    <t>Trip 4</t>
  </si>
  <si>
    <t>Trip 5</t>
  </si>
  <si>
    <t>Proposal #</t>
  </si>
  <si>
    <t>WorksComp</t>
  </si>
  <si>
    <t>Grad-Acad</t>
  </si>
  <si>
    <t>MEDICAL INSURANCE (Senior Key Personnel)</t>
  </si>
  <si>
    <t>STUDENTS Salary/Wages (Tem Empl)</t>
  </si>
  <si>
    <t>STUDENTS Fringe (Tem Empl)</t>
  </si>
  <si>
    <t>UNCP-OSRP</t>
  </si>
  <si>
    <t>MEDICAL INSURANCE (Other Personnel)</t>
  </si>
  <si>
    <t>Rate</t>
  </si>
  <si>
    <t>If TSERs enter "1"</t>
  </si>
  <si>
    <t>If ORP enter "0" if TSERs enter "1"</t>
  </si>
  <si>
    <t>Fringe Benefits</t>
  </si>
  <si>
    <t>TOTAL FRINGES</t>
  </si>
  <si>
    <t>S&amp;W</t>
  </si>
  <si>
    <t>Percent of Time &amp; Effort to Person Months (PM)</t>
  </si>
  <si>
    <t>Interactive Conversion Table</t>
  </si>
  <si>
    <t>3 month</t>
  </si>
  <si>
    <t>6 month</t>
  </si>
  <si>
    <t>9 month</t>
  </si>
  <si>
    <t>10 month</t>
  </si>
  <si>
    <t>11 month</t>
  </si>
  <si>
    <t>12 month</t>
  </si>
  <si>
    <t>Summer Term</t>
  </si>
  <si>
    <t>Appointment</t>
  </si>
  <si>
    <t>Academic Year</t>
  </si>
  <si>
    <t>Appontment</t>
  </si>
  <si>
    <t>Calendar Year</t>
  </si>
  <si>
    <t xml:space="preserve">  % effort </t>
  </si>
  <si>
    <t>PM</t>
  </si>
  <si>
    <t>% effort</t>
  </si>
  <si>
    <t xml:space="preserve"> % effort</t>
  </si>
  <si>
    <t xml:space="preserve"> PM</t>
  </si>
  <si>
    <t xml:space="preserve">  % effort</t>
  </si>
  <si>
    <t>Instructions To use the chart simply insert the percent effort that you want to convert into the highlited section and hit enter.</t>
  </si>
  <si>
    <t>The person month for 3, 6, 9, 10, 11, and 12 will be displayed simultaneously.</t>
  </si>
  <si>
    <t xml:space="preserve">There are three basic salary (wage) bases: Calendar Year, Academic Year and Summer Term. Here is a month/week/days   </t>
  </si>
  <si>
    <t>breakout for each:</t>
  </si>
  <si>
    <t>Academic Year (AY)</t>
  </si>
  <si>
    <t>9 months</t>
  </si>
  <si>
    <t>39 weeks</t>
  </si>
  <si>
    <t>273 days</t>
  </si>
  <si>
    <t>Summer Term (SM)</t>
  </si>
  <si>
    <t>3 months</t>
  </si>
  <si>
    <t>13 weeks</t>
  </si>
  <si>
    <t>90 days</t>
  </si>
  <si>
    <t xml:space="preserve">Calendar Year (CY) </t>
  </si>
  <si>
    <t>12 months</t>
  </si>
  <si>
    <t>52 weeks</t>
  </si>
  <si>
    <t>365 days</t>
  </si>
  <si>
    <t xml:space="preserve"> </t>
  </si>
  <si>
    <t>To fill out the budget forms for the SF 424 R&amp;R grantees will need to convert percent-of-effort to person months.  Below are</t>
  </si>
  <si>
    <t>a two examples of how person months are applied:</t>
  </si>
  <si>
    <t>Example 1:</t>
  </si>
  <si>
    <t>A PI on an AY appointment at a salary of $63,000 will have a monthly salary of $7,000 (one-ninth of the AY).</t>
  </si>
  <si>
    <t xml:space="preserve">25% of AY effort would equate to 2.25 person months (9x.25=2.25).  The Budget figure for that effort would be </t>
  </si>
  <si>
    <t>$15,750 (7,000 multiplied by 2.25 AY months).</t>
  </si>
  <si>
    <t>Example 2:</t>
  </si>
  <si>
    <t xml:space="preserve">A PI on a CY appointment at a salary of $72,000 will have a monthly salary of $6,000 (one-twelfth of total CY </t>
  </si>
  <si>
    <t xml:space="preserve">salary).  25% of CY effort would equate to 3 CY months (12x.25=3).  The budget figure for that effort would </t>
  </si>
  <si>
    <t>be $18,000 (6,000 multiplied by 3 CY months).</t>
  </si>
  <si>
    <t xml:space="preserve">Person Month to Percent of Time &amp; Effort </t>
  </si>
  <si>
    <t>Instructions To use the chart simply insert the person month that you want to convert into percent effort on the highlited cell</t>
  </si>
  <si>
    <t xml:space="preserve"> and hit enter.  The percent effort for 3, 6, 9, 10, 11, and 12 will be displayed simultaneously.</t>
  </si>
  <si>
    <t>00/00/00</t>
  </si>
  <si>
    <t>Expense</t>
  </si>
  <si>
    <t>In-State</t>
  </si>
  <si>
    <t>Out of State</t>
  </si>
  <si>
    <t>Breakfast</t>
  </si>
  <si>
    <t>Lunch</t>
  </si>
  <si>
    <t>Dinner</t>
  </si>
  <si>
    <t>Lodging (actual, up to)</t>
  </si>
  <si>
    <t>Maximum Allowed Daily Subsistence</t>
  </si>
  <si>
    <t>The following schedule (effective July 1, 2023) shall be  used for</t>
  </si>
  <si>
    <t xml:space="preserve">See NC state rates </t>
  </si>
  <si>
    <t>https://www.osbm.nc.gov/budget/budget-manual</t>
  </si>
  <si>
    <t xml:space="preserve"> reporting allowable subsistence expenses incurred while </t>
  </si>
  <si>
    <t>traveling on official state business: </t>
  </si>
  <si>
    <t>SPONSOR REQUEST</t>
  </si>
  <si>
    <t>24-XXXX</t>
  </si>
  <si>
    <t>Version Jan/2025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</si>
</sst>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&quot;-&quot;_);_(@_)"/>
    <numFmt numFmtId="165" formatCode="&quot;$&quot;#,##0"/>
    <numFmt numFmtId="166" formatCode="&quot;$&quot;#,##0.00"/>
    <numFmt numFmtId="167" formatCode="_(* #,##0_);_(* \(#,##0\);_(* &quot;-&quot;??_);_(@_)"/>
    <numFmt numFmtId="168" formatCode="mm/dd/yy;@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indexed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indexed="1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10"/>
      <name val="Arial"/>
    </font>
    <font>
      <b/>
      <sz val="9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sz val="10"/>
      <name val="Tahoma"/>
      <family val="2"/>
    </font>
    <font>
      <sz val="9"/>
      <color indexed="20"/>
      <name val="Tahoma"/>
      <family val="2"/>
    </font>
    <font>
      <u/>
      <sz val="9"/>
      <name val="Tahoma"/>
      <family val="2"/>
    </font>
    <font>
      <b/>
      <sz val="9"/>
      <color indexed="10"/>
      <name val="Tahoma"/>
      <family val="2"/>
    </font>
    <font>
      <i/>
      <sz val="10"/>
      <color rgb="FF7F7F7F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DBD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6EAE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</fills>
  <borders count="1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auto="1"/>
      </right>
      <top style="thin">
        <color auto="1"/>
      </top>
      <bottom style="thin">
        <color rgb="FFB2B2B2"/>
      </bottom>
      <diagonal/>
    </border>
    <border>
      <left style="thin">
        <color rgb="FFB2B2B2"/>
      </left>
      <right style="thin">
        <color auto="1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auto="1"/>
      </right>
      <top style="thin">
        <color rgb="FFB2B2B2"/>
      </top>
      <bottom style="thin">
        <color auto="1"/>
      </bottom>
      <diagonal/>
    </border>
    <border>
      <left/>
      <right/>
      <top style="thin">
        <color rgb="FFB2B2B2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auto="1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auto="1"/>
      </bottom>
      <diagonal/>
    </border>
    <border>
      <left style="thin">
        <color rgb="FFB2B2B2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auto="1"/>
      </bottom>
      <diagonal/>
    </border>
    <border>
      <left/>
      <right/>
      <top style="thin">
        <color rgb="FFB2B2B2"/>
      </top>
      <bottom style="thin">
        <color auto="1"/>
      </bottom>
      <diagonal/>
    </border>
    <border>
      <left/>
      <right style="thin">
        <color rgb="FFB2B2B2"/>
      </right>
      <top style="thin">
        <color rgb="FFB2B2B2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auto="1"/>
      </top>
      <bottom style="thin">
        <color rgb="FFB2B2B2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00000"/>
      </left>
      <right/>
      <top style="medium">
        <color rgb="FFC00000"/>
      </top>
      <bottom style="thin">
        <color auto="1"/>
      </bottom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rgb="FFC00000"/>
      </right>
      <top style="thin">
        <color auto="1"/>
      </top>
      <bottom style="hair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rgb="FFC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rgb="FFC00000"/>
      </right>
      <top style="hair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rgb="FFC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C00000"/>
      </right>
      <top style="thin">
        <color auto="1"/>
      </top>
      <bottom style="thin">
        <color auto="1"/>
      </bottom>
      <diagonal/>
    </border>
    <border>
      <left style="medium">
        <color rgb="FFC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C00000"/>
      </right>
      <top style="thin">
        <color auto="1"/>
      </top>
      <bottom/>
      <diagonal/>
    </border>
    <border>
      <left style="medium">
        <color rgb="FFC00000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rgb="FFC00000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C00000"/>
      </left>
      <right/>
      <top/>
      <bottom/>
      <diagonal/>
    </border>
    <border>
      <left style="thin">
        <color auto="1"/>
      </left>
      <right style="medium">
        <color rgb="FFC00000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C00000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C00000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C00000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C00000"/>
      </left>
      <right/>
      <top style="thin">
        <color auto="1"/>
      </top>
      <bottom style="medium">
        <color rgb="FFC00000"/>
      </bottom>
      <diagonal/>
    </border>
    <border>
      <left/>
      <right/>
      <top style="thin">
        <color auto="1"/>
      </top>
      <bottom style="medium">
        <color rgb="FFC00000"/>
      </bottom>
      <diagonal/>
    </border>
    <border>
      <left/>
      <right style="thin">
        <color auto="1"/>
      </right>
      <top style="thin">
        <color auto="1"/>
      </top>
      <bottom style="medium">
        <color rgb="FFC00000"/>
      </bottom>
      <diagonal/>
    </border>
    <border>
      <left style="thin">
        <color auto="1"/>
      </left>
      <right style="medium">
        <color rgb="FFC00000"/>
      </right>
      <top style="thin">
        <color auto="1"/>
      </top>
      <bottom style="medium">
        <color rgb="FFC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auto="1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n">
        <color rgb="FFFF0000"/>
      </top>
      <bottom style="thin">
        <color rgb="FFB2B2B2"/>
      </bottom>
      <diagonal/>
    </border>
    <border>
      <left/>
      <right/>
      <top style="thin">
        <color rgb="FFFF0000"/>
      </top>
      <bottom/>
      <diagonal/>
    </border>
    <border>
      <left/>
      <right style="thin">
        <color rgb="FFB2B2B2"/>
      </right>
      <top style="thin">
        <color rgb="FFFF0000"/>
      </top>
      <bottom style="thin">
        <color rgb="FFB2B2B2"/>
      </bottom>
      <diagonal/>
    </border>
    <border>
      <left style="thin">
        <color rgb="FFB2B2B2"/>
      </left>
      <right style="double">
        <color auto="1"/>
      </right>
      <top style="thin">
        <color rgb="FFFF0000"/>
      </top>
      <bottom style="thin">
        <color rgb="FFB2B2B2"/>
      </bottom>
      <diagonal/>
    </border>
    <border>
      <left style="thin">
        <color rgb="FFB2B2B2"/>
      </left>
      <right style="double">
        <color auto="1"/>
      </right>
      <top style="thin">
        <color rgb="FFB2B2B2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rgb="FFB2B2B2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rgb="FFB2B2B2"/>
      </top>
      <bottom style="thin">
        <color rgb="FFB2B2B2"/>
      </bottom>
      <diagonal/>
    </border>
    <border>
      <left/>
      <right style="thin">
        <color auto="1"/>
      </right>
      <top style="thin">
        <color rgb="FFB2B2B2"/>
      </top>
      <bottom style="thin">
        <color auto="1"/>
      </bottom>
      <diagonal/>
    </border>
    <border>
      <left style="thin">
        <color auto="1"/>
      </left>
      <right style="thin">
        <color rgb="FFB2B2B2"/>
      </right>
      <top style="thin">
        <color rgb="FFFF0000"/>
      </top>
      <bottom style="thin">
        <color rgb="FFB2B2B2"/>
      </bottom>
      <diagonal/>
    </border>
    <border>
      <left style="thin">
        <color auto="1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rgb="FFB2B2B2"/>
      </right>
      <top style="thin">
        <color rgb="FFB2B2B2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/>
      <top style="thin">
        <color rgb="FFFF0000"/>
      </top>
      <bottom style="thin">
        <color rgb="FFB2B2B2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</borders>
  <cellStyleXfs count="30">
    <xf numFmtId="0" fontId="0" fillId="0" borderId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5" borderId="18" applyNumberFormat="0" applyFont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8" borderId="0" applyNumberFormat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0" fillId="10" borderId="37" applyNumberFormat="0" applyAlignment="0" applyProtection="0"/>
    <xf numFmtId="0" fontId="11" fillId="11" borderId="38" applyNumberFormat="0" applyAlignment="0" applyProtection="0"/>
    <xf numFmtId="0" fontId="12" fillId="0" borderId="0" applyNumberFormat="0" applyFill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24" fillId="0" borderId="0" applyNumberFormat="0" applyFill="0" applyBorder="0" applyAlignment="0" applyProtection="0"/>
    <xf numFmtId="43" fontId="31" fillId="0" borderId="0" applyFont="0" applyFill="0" applyBorder="0" applyAlignment="0" applyProtection="0"/>
  </cellStyleXfs>
  <cellXfs count="538">
    <xf numFmtId="0" fontId="0" fillId="0" borderId="0" xfId="0"/>
    <xf numFmtId="41" fontId="14" fillId="0" borderId="0" xfId="0" applyNumberFormat="1" applyFont="1" applyAlignment="1" applyProtection="1">
      <alignment horizontal="right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22" fillId="0" borderId="0" xfId="0" applyFont="1" applyAlignment="1" applyProtection="1">
      <alignment horizontal="left" vertical="top" wrapText="1"/>
      <protection locked="0"/>
    </xf>
    <xf numFmtId="0" fontId="14" fillId="9" borderId="12" xfId="0" applyFont="1" applyFill="1" applyBorder="1" applyAlignment="1" applyProtection="1">
      <alignment vertical="top" wrapText="1"/>
      <protection locked="0"/>
    </xf>
    <xf numFmtId="0" fontId="20" fillId="0" borderId="0" xfId="0" applyFont="1" applyAlignment="1" applyProtection="1">
      <alignment vertical="top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vertical="top" wrapText="1"/>
      <protection locked="0"/>
    </xf>
    <xf numFmtId="0" fontId="22" fillId="0" borderId="51" xfId="0" applyFont="1" applyBorder="1" applyAlignment="1" applyProtection="1">
      <alignment horizontal="center" vertical="top" wrapText="1"/>
      <protection locked="0"/>
    </xf>
    <xf numFmtId="0" fontId="20" fillId="0" borderId="57" xfId="0" applyFont="1" applyBorder="1" applyAlignment="1" applyProtection="1">
      <alignment horizontal="center" vertical="top" wrapText="1"/>
      <protection locked="0"/>
    </xf>
    <xf numFmtId="0" fontId="20" fillId="0" borderId="3" xfId="0" applyFont="1" applyBorder="1" applyAlignment="1" applyProtection="1">
      <alignment vertical="top" wrapText="1"/>
      <protection locked="0"/>
    </xf>
    <xf numFmtId="44" fontId="27" fillId="3" borderId="63" xfId="0" applyNumberFormat="1" applyFont="1" applyFill="1" applyBorder="1" applyAlignment="1" applyProtection="1">
      <alignment vertical="top" wrapText="1"/>
      <protection locked="0"/>
    </xf>
    <xf numFmtId="44" fontId="20" fillId="3" borderId="3" xfId="0" applyNumberFormat="1" applyFont="1" applyFill="1" applyBorder="1" applyAlignment="1" applyProtection="1">
      <alignment vertical="top" wrapText="1"/>
      <protection locked="0"/>
    </xf>
    <xf numFmtId="0" fontId="20" fillId="18" borderId="3" xfId="0" applyFont="1" applyFill="1" applyBorder="1" applyAlignment="1" applyProtection="1">
      <alignment vertical="top" wrapText="1"/>
      <protection locked="0"/>
    </xf>
    <xf numFmtId="42" fontId="20" fillId="16" borderId="3" xfId="0" applyNumberFormat="1" applyFont="1" applyFill="1" applyBorder="1" applyAlignment="1" applyProtection="1">
      <alignment vertical="top" wrapText="1"/>
      <protection locked="0"/>
    </xf>
    <xf numFmtId="44" fontId="27" fillId="3" borderId="63" xfId="0" applyNumberFormat="1" applyFont="1" applyFill="1" applyBorder="1" applyAlignment="1">
      <alignment vertical="top" wrapText="1"/>
    </xf>
    <xf numFmtId="44" fontId="20" fillId="0" borderId="3" xfId="0" applyNumberFormat="1" applyFont="1" applyBorder="1" applyAlignment="1" applyProtection="1">
      <alignment vertical="top" wrapText="1"/>
      <protection locked="0"/>
    </xf>
    <xf numFmtId="3" fontId="20" fillId="0" borderId="3" xfId="0" applyNumberFormat="1" applyFont="1" applyBorder="1" applyAlignment="1" applyProtection="1">
      <alignment horizontal="center" vertical="top" wrapText="1"/>
      <protection locked="0"/>
    </xf>
    <xf numFmtId="0" fontId="20" fillId="16" borderId="3" xfId="0" applyFont="1" applyFill="1" applyBorder="1" applyAlignment="1" applyProtection="1">
      <alignment vertical="top" wrapText="1"/>
      <protection locked="0"/>
    </xf>
    <xf numFmtId="44" fontId="27" fillId="3" borderId="65" xfId="0" applyNumberFormat="1" applyFont="1" applyFill="1" applyBorder="1" applyAlignment="1">
      <alignment vertical="top" wrapText="1"/>
    </xf>
    <xf numFmtId="44" fontId="20" fillId="0" borderId="9" xfId="0" applyNumberFormat="1" applyFont="1" applyBorder="1" applyAlignment="1" applyProtection="1">
      <alignment vertical="top" wrapText="1"/>
      <protection locked="0"/>
    </xf>
    <xf numFmtId="1" fontId="20" fillId="0" borderId="9" xfId="0" applyNumberFormat="1" applyFont="1" applyBorder="1" applyAlignment="1" applyProtection="1">
      <alignment horizontal="center" vertical="top" wrapText="1"/>
      <protection locked="0"/>
    </xf>
    <xf numFmtId="0" fontId="20" fillId="3" borderId="70" xfId="0" applyFont="1" applyFill="1" applyBorder="1" applyAlignment="1" applyProtection="1">
      <alignment vertical="top" wrapText="1"/>
      <protection locked="0"/>
    </xf>
    <xf numFmtId="8" fontId="20" fillId="18" borderId="11" xfId="0" applyNumberFormat="1" applyFont="1" applyFill="1" applyBorder="1" applyAlignment="1" applyProtection="1">
      <alignment vertical="top" wrapText="1"/>
      <protection locked="0"/>
    </xf>
    <xf numFmtId="0" fontId="20" fillId="18" borderId="11" xfId="0" applyFont="1" applyFill="1" applyBorder="1" applyAlignment="1" applyProtection="1">
      <alignment vertical="top" wrapText="1"/>
      <protection locked="0"/>
    </xf>
    <xf numFmtId="0" fontId="20" fillId="16" borderId="74" xfId="0" applyFont="1" applyFill="1" applyBorder="1" applyAlignment="1" applyProtection="1">
      <alignment vertical="top" wrapText="1"/>
      <protection locked="0"/>
    </xf>
    <xf numFmtId="0" fontId="20" fillId="0" borderId="3" xfId="0" applyFont="1" applyBorder="1" applyAlignment="1" applyProtection="1">
      <alignment horizontal="center" vertical="top" wrapText="1"/>
      <protection locked="0"/>
    </xf>
    <xf numFmtId="44" fontId="20" fillId="3" borderId="77" xfId="0" applyNumberFormat="1" applyFont="1" applyFill="1" applyBorder="1" applyAlignment="1" applyProtection="1">
      <alignment vertical="top" wrapText="1"/>
      <protection locked="0"/>
    </xf>
    <xf numFmtId="0" fontId="20" fillId="16" borderId="77" xfId="0" applyFont="1" applyFill="1" applyBorder="1" applyAlignment="1" applyProtection="1">
      <alignment vertical="top" wrapText="1"/>
      <protection locked="0"/>
    </xf>
    <xf numFmtId="0" fontId="20" fillId="0" borderId="13" xfId="0" applyFont="1" applyBorder="1" applyAlignment="1" applyProtection="1">
      <alignment horizontal="center" vertical="top" wrapText="1"/>
      <protection locked="0"/>
    </xf>
    <xf numFmtId="1" fontId="20" fillId="0" borderId="3" xfId="0" applyNumberFormat="1" applyFont="1" applyBorder="1" applyAlignment="1" applyProtection="1">
      <alignment horizontal="center" vertical="top" wrapText="1"/>
      <protection locked="0"/>
    </xf>
    <xf numFmtId="8" fontId="20" fillId="18" borderId="3" xfId="0" applyNumberFormat="1" applyFont="1" applyFill="1" applyBorder="1" applyAlignment="1" applyProtection="1">
      <alignment vertical="top" wrapText="1"/>
      <protection locked="0"/>
    </xf>
    <xf numFmtId="44" fontId="27" fillId="3" borderId="85" xfId="0" applyNumberFormat="1" applyFont="1" applyFill="1" applyBorder="1" applyAlignment="1">
      <alignment vertical="top" wrapText="1"/>
    </xf>
    <xf numFmtId="44" fontId="20" fillId="0" borderId="84" xfId="0" applyNumberFormat="1" applyFont="1" applyBorder="1" applyAlignment="1" applyProtection="1">
      <alignment vertical="top" wrapText="1"/>
      <protection locked="0"/>
    </xf>
    <xf numFmtId="1" fontId="20" fillId="0" borderId="84" xfId="0" applyNumberFormat="1" applyFont="1" applyBorder="1" applyAlignment="1" applyProtection="1">
      <alignment horizontal="center" vertical="top" wrapText="1"/>
      <protection locked="0"/>
    </xf>
    <xf numFmtId="44" fontId="20" fillId="3" borderId="11" xfId="0" applyNumberFormat="1" applyFont="1" applyFill="1" applyBorder="1" applyAlignment="1" applyProtection="1">
      <alignment vertical="top" wrapText="1"/>
      <protection locked="0"/>
    </xf>
    <xf numFmtId="1" fontId="20" fillId="0" borderId="3" xfId="0" applyNumberFormat="1" applyFont="1" applyBorder="1" applyAlignment="1" applyProtection="1">
      <alignment vertical="top" wrapText="1"/>
      <protection locked="0"/>
    </xf>
    <xf numFmtId="44" fontId="26" fillId="3" borderId="63" xfId="0" applyNumberFormat="1" applyFont="1" applyFill="1" applyBorder="1" applyAlignment="1">
      <alignment vertical="top" wrapText="1"/>
    </xf>
    <xf numFmtId="37" fontId="27" fillId="15" borderId="63" xfId="0" applyNumberFormat="1" applyFont="1" applyFill="1" applyBorder="1" applyAlignment="1">
      <alignment vertical="top" wrapText="1"/>
    </xf>
    <xf numFmtId="44" fontId="26" fillId="3" borderId="91" xfId="0" applyNumberFormat="1" applyFont="1" applyFill="1" applyBorder="1" applyAlignment="1">
      <alignment vertical="top" wrapText="1"/>
    </xf>
    <xf numFmtId="44" fontId="22" fillId="0" borderId="0" xfId="0" applyNumberFormat="1" applyFont="1" applyAlignment="1" applyProtection="1">
      <alignment vertical="top" wrapText="1"/>
      <protection locked="0"/>
    </xf>
    <xf numFmtId="0" fontId="14" fillId="0" borderId="0" xfId="0" applyFont="1" applyAlignment="1" applyProtection="1">
      <alignment horizontal="right"/>
      <protection locked="0"/>
    </xf>
    <xf numFmtId="0" fontId="14" fillId="20" borderId="20" xfId="16" applyFont="1" applyFill="1" applyBorder="1" applyAlignment="1" applyProtection="1">
      <alignment vertical="top" wrapText="1"/>
    </xf>
    <xf numFmtId="9" fontId="14" fillId="0" borderId="0" xfId="0" applyNumberFormat="1" applyFont="1" applyProtection="1">
      <protection locked="0"/>
    </xf>
    <xf numFmtId="41" fontId="14" fillId="0" borderId="0" xfId="0" applyNumberFormat="1" applyFont="1" applyProtection="1">
      <protection locked="0"/>
    </xf>
    <xf numFmtId="0" fontId="14" fillId="0" borderId="0" xfId="0" applyFont="1" applyProtection="1">
      <protection locked="0"/>
    </xf>
    <xf numFmtId="10" fontId="14" fillId="0" borderId="0" xfId="0" applyNumberFormat="1" applyFont="1" applyProtection="1">
      <protection locked="0"/>
    </xf>
    <xf numFmtId="41" fontId="14" fillId="0" borderId="4" xfId="0" applyNumberFormat="1" applyFont="1" applyBorder="1" applyAlignment="1">
      <alignment horizontal="right"/>
    </xf>
    <xf numFmtId="41" fontId="14" fillId="0" borderId="7" xfId="0" applyNumberFormat="1" applyFont="1" applyBorder="1" applyAlignment="1">
      <alignment horizontal="right"/>
    </xf>
    <xf numFmtId="41" fontId="14" fillId="9" borderId="32" xfId="0" applyNumberFormat="1" applyFont="1" applyFill="1" applyBorder="1"/>
    <xf numFmtId="41" fontId="15" fillId="3" borderId="11" xfId="0" applyNumberFormat="1" applyFont="1" applyFill="1" applyBorder="1" applyAlignment="1">
      <alignment horizontal="right"/>
    </xf>
    <xf numFmtId="41" fontId="15" fillId="3" borderId="15" xfId="0" applyNumberFormat="1" applyFont="1" applyFill="1" applyBorder="1" applyAlignment="1">
      <alignment horizontal="right"/>
    </xf>
    <xf numFmtId="41" fontId="15" fillId="3" borderId="31" xfId="0" applyNumberFormat="1" applyFont="1" applyFill="1" applyBorder="1" applyAlignment="1">
      <alignment horizontal="right"/>
    </xf>
    <xf numFmtId="41" fontId="14" fillId="0" borderId="11" xfId="0" applyNumberFormat="1" applyFont="1" applyBorder="1" applyAlignment="1">
      <alignment horizontal="right"/>
    </xf>
    <xf numFmtId="41" fontId="14" fillId="0" borderId="15" xfId="0" applyNumberFormat="1" applyFont="1" applyBorder="1" applyAlignment="1">
      <alignment horizontal="right"/>
    </xf>
    <xf numFmtId="41" fontId="14" fillId="9" borderId="31" xfId="0" applyNumberFormat="1" applyFont="1" applyFill="1" applyBorder="1"/>
    <xf numFmtId="41" fontId="14" fillId="0" borderId="4" xfId="0" applyNumberFormat="1" applyFont="1" applyBorder="1"/>
    <xf numFmtId="41" fontId="14" fillId="0" borderId="32" xfId="0" applyNumberFormat="1" applyFont="1" applyBorder="1"/>
    <xf numFmtId="41" fontId="15" fillId="3" borderId="16" xfId="0" applyNumberFormat="1" applyFont="1" applyFill="1" applyBorder="1" applyAlignment="1">
      <alignment horizontal="right"/>
    </xf>
    <xf numFmtId="41" fontId="15" fillId="3" borderId="3" xfId="0" applyNumberFormat="1" applyFont="1" applyFill="1" applyBorder="1" applyAlignment="1">
      <alignment horizontal="right"/>
    </xf>
    <xf numFmtId="41" fontId="15" fillId="3" borderId="6" xfId="0" applyNumberFormat="1" applyFont="1" applyFill="1" applyBorder="1" applyAlignment="1">
      <alignment horizontal="right"/>
    </xf>
    <xf numFmtId="41" fontId="15" fillId="3" borderId="29" xfId="0" applyNumberFormat="1" applyFont="1" applyFill="1" applyBorder="1" applyAlignment="1">
      <alignment horizontal="right"/>
    </xf>
    <xf numFmtId="41" fontId="15" fillId="3" borderId="13" xfId="0" applyNumberFormat="1" applyFont="1" applyFill="1" applyBorder="1" applyAlignment="1">
      <alignment horizontal="right"/>
    </xf>
    <xf numFmtId="41" fontId="15" fillId="3" borderId="13" xfId="0" applyNumberFormat="1" applyFont="1" applyFill="1" applyBorder="1"/>
    <xf numFmtId="41" fontId="15" fillId="19" borderId="29" xfId="0" applyNumberFormat="1" applyFont="1" applyFill="1" applyBorder="1"/>
    <xf numFmtId="41" fontId="15" fillId="19" borderId="3" xfId="0" applyNumberFormat="1" applyFont="1" applyFill="1" applyBorder="1"/>
    <xf numFmtId="41" fontId="15" fillId="9" borderId="32" xfId="0" applyNumberFormat="1" applyFont="1" applyFill="1" applyBorder="1"/>
    <xf numFmtId="41" fontId="15" fillId="19" borderId="6" xfId="0" applyNumberFormat="1" applyFont="1" applyFill="1" applyBorder="1"/>
    <xf numFmtId="41" fontId="15" fillId="19" borderId="13" xfId="0" applyNumberFormat="1" applyFont="1" applyFill="1" applyBorder="1"/>
    <xf numFmtId="41" fontId="15" fillId="19" borderId="1" xfId="0" applyNumberFormat="1" applyFont="1" applyFill="1" applyBorder="1"/>
    <xf numFmtId="41" fontId="14" fillId="0" borderId="14" xfId="0" applyNumberFormat="1" applyFont="1" applyBorder="1"/>
    <xf numFmtId="41" fontId="15" fillId="0" borderId="3" xfId="0" applyNumberFormat="1" applyFont="1" applyBorder="1"/>
    <xf numFmtId="41" fontId="15" fillId="23" borderId="3" xfId="0" applyNumberFormat="1" applyFont="1" applyFill="1" applyBorder="1"/>
    <xf numFmtId="41" fontId="23" fillId="0" borderId="4" xfId="0" applyNumberFormat="1" applyFont="1" applyBorder="1"/>
    <xf numFmtId="41" fontId="23" fillId="9" borderId="32" xfId="0" applyNumberFormat="1" applyFont="1" applyFill="1" applyBorder="1"/>
    <xf numFmtId="167" fontId="15" fillId="0" borderId="4" xfId="0" applyNumberFormat="1" applyFont="1" applyBorder="1" applyAlignment="1">
      <alignment horizontal="right"/>
    </xf>
    <xf numFmtId="41" fontId="15" fillId="19" borderId="5" xfId="0" applyNumberFormat="1" applyFont="1" applyFill="1" applyBorder="1"/>
    <xf numFmtId="41" fontId="15" fillId="19" borderId="8" xfId="0" applyNumberFormat="1" applyFont="1" applyFill="1" applyBorder="1"/>
    <xf numFmtId="41" fontId="15" fillId="19" borderId="33" xfId="0" applyNumberFormat="1" applyFont="1" applyFill="1" applyBorder="1"/>
    <xf numFmtId="0" fontId="17" fillId="21" borderId="18" xfId="16" applyFont="1" applyFill="1" applyProtection="1">
      <protection locked="0"/>
    </xf>
    <xf numFmtId="0" fontId="17" fillId="21" borderId="23" xfId="16" applyFont="1" applyFill="1" applyBorder="1" applyProtection="1">
      <protection locked="0"/>
    </xf>
    <xf numFmtId="0" fontId="17" fillId="21" borderId="93" xfId="16" applyFont="1" applyFill="1" applyBorder="1" applyProtection="1">
      <protection locked="0"/>
    </xf>
    <xf numFmtId="0" fontId="17" fillId="21" borderId="92" xfId="16" applyFont="1" applyFill="1" applyBorder="1" applyProtection="1">
      <protection locked="0"/>
    </xf>
    <xf numFmtId="41" fontId="20" fillId="3" borderId="100" xfId="17" applyNumberFormat="1" applyFont="1" applyFill="1" applyBorder="1" applyProtection="1">
      <protection locked="0"/>
    </xf>
    <xf numFmtId="41" fontId="20" fillId="20" borderId="100" xfId="18" applyNumberFormat="1" applyFont="1" applyFill="1" applyBorder="1" applyProtection="1">
      <protection locked="0"/>
    </xf>
    <xf numFmtId="41" fontId="20" fillId="3" borderId="100" xfId="17" applyNumberFormat="1" applyFont="1" applyFill="1" applyBorder="1" applyProtection="1"/>
    <xf numFmtId="43" fontId="20" fillId="3" borderId="102" xfId="17" applyNumberFormat="1" applyFont="1" applyFill="1" applyBorder="1" applyProtection="1">
      <protection locked="0"/>
    </xf>
    <xf numFmtId="43" fontId="20" fillId="3" borderId="94" xfId="17" applyNumberFormat="1" applyFont="1" applyFill="1" applyBorder="1" applyProtection="1">
      <protection locked="0"/>
    </xf>
    <xf numFmtId="43" fontId="20" fillId="3" borderId="97" xfId="17" applyNumberFormat="1" applyFont="1" applyFill="1" applyBorder="1" applyProtection="1">
      <protection locked="0"/>
    </xf>
    <xf numFmtId="43" fontId="20" fillId="3" borderId="103" xfId="17" applyNumberFormat="1" applyFont="1" applyFill="1" applyBorder="1" applyProtection="1">
      <protection locked="0"/>
    </xf>
    <xf numFmtId="43" fontId="20" fillId="3" borderId="18" xfId="17" applyNumberFormat="1" applyFont="1" applyFill="1" applyBorder="1" applyProtection="1"/>
    <xf numFmtId="43" fontId="20" fillId="3" borderId="18" xfId="17" applyNumberFormat="1" applyFont="1" applyFill="1" applyBorder="1" applyProtection="1">
      <protection locked="0"/>
    </xf>
    <xf numFmtId="43" fontId="20" fillId="3" borderId="27" xfId="17" applyNumberFormat="1" applyFont="1" applyFill="1" applyBorder="1" applyProtection="1">
      <protection locked="0"/>
    </xf>
    <xf numFmtId="43" fontId="20" fillId="20" borderId="103" xfId="18" applyNumberFormat="1" applyFont="1" applyFill="1" applyBorder="1" applyProtection="1">
      <protection locked="0"/>
    </xf>
    <xf numFmtId="43" fontId="20" fillId="20" borderId="18" xfId="18" applyNumberFormat="1" applyFont="1" applyFill="1" applyBorder="1" applyProtection="1">
      <protection locked="0"/>
    </xf>
    <xf numFmtId="43" fontId="20" fillId="20" borderId="103" xfId="18" applyNumberFormat="1" applyFont="1" applyFill="1" applyBorder="1" applyProtection="1"/>
    <xf numFmtId="43" fontId="20" fillId="20" borderId="27" xfId="18" applyNumberFormat="1" applyFont="1" applyFill="1" applyBorder="1" applyProtection="1">
      <protection locked="0"/>
    </xf>
    <xf numFmtId="168" fontId="19" fillId="11" borderId="38" xfId="24" applyNumberFormat="1" applyFont="1" applyProtection="1">
      <protection locked="0"/>
    </xf>
    <xf numFmtId="0" fontId="15" fillId="20" borderId="20" xfId="16" applyFont="1" applyFill="1" applyBorder="1" applyAlignment="1" applyProtection="1">
      <alignment horizontal="right" wrapText="1"/>
      <protection locked="0"/>
    </xf>
    <xf numFmtId="2" fontId="14" fillId="20" borderId="18" xfId="16" applyNumberFormat="1" applyFont="1" applyFill="1" applyAlignment="1" applyProtection="1">
      <alignment horizontal="right" wrapText="1"/>
      <protection locked="0"/>
    </xf>
    <xf numFmtId="1" fontId="14" fillId="20" borderId="18" xfId="16" applyNumberFormat="1" applyFont="1" applyFill="1" applyAlignment="1" applyProtection="1">
      <alignment horizontal="right" wrapText="1"/>
      <protection locked="0"/>
    </xf>
    <xf numFmtId="2" fontId="14" fillId="20" borderId="27" xfId="16" applyNumberFormat="1" applyFont="1" applyFill="1" applyBorder="1" applyAlignment="1" applyProtection="1">
      <alignment horizontal="right" wrapText="1"/>
      <protection locked="0"/>
    </xf>
    <xf numFmtId="41" fontId="14" fillId="20" borderId="18" xfId="16" applyNumberFormat="1" applyFont="1" applyFill="1" applyProtection="1">
      <protection locked="0"/>
    </xf>
    <xf numFmtId="1" fontId="14" fillId="20" borderId="18" xfId="16" applyNumberFormat="1" applyFont="1" applyFill="1" applyAlignment="1" applyProtection="1">
      <alignment horizontal="center" wrapText="1"/>
      <protection locked="0"/>
    </xf>
    <xf numFmtId="44" fontId="14" fillId="20" borderId="18" xfId="16" applyNumberFormat="1" applyFont="1" applyFill="1" applyAlignment="1" applyProtection="1">
      <alignment horizontal="right"/>
      <protection locked="0"/>
    </xf>
    <xf numFmtId="0" fontId="14" fillId="0" borderId="0" xfId="0" applyFont="1" applyAlignment="1" applyProtection="1">
      <alignment wrapText="1"/>
      <protection locked="0"/>
    </xf>
    <xf numFmtId="165" fontId="14" fillId="5" borderId="18" xfId="16" applyNumberFormat="1" applyFont="1" applyProtection="1">
      <protection locked="0"/>
    </xf>
    <xf numFmtId="41" fontId="14" fillId="5" borderId="18" xfId="16" applyNumberFormat="1" applyFont="1" applyProtection="1">
      <protection locked="0"/>
    </xf>
    <xf numFmtId="41" fontId="14" fillId="0" borderId="14" xfId="0" applyNumberFormat="1" applyFont="1" applyBorder="1" applyProtection="1">
      <protection locked="0"/>
    </xf>
    <xf numFmtId="41" fontId="14" fillId="20" borderId="21" xfId="16" applyNumberFormat="1" applyFont="1" applyFill="1" applyBorder="1" applyProtection="1">
      <protection locked="0"/>
    </xf>
    <xf numFmtId="41" fontId="14" fillId="20" borderId="27" xfId="16" applyNumberFormat="1" applyFont="1" applyFill="1" applyBorder="1" applyProtection="1">
      <protection locked="0"/>
    </xf>
    <xf numFmtId="0" fontId="20" fillId="0" borderId="0" xfId="0" applyFont="1" applyProtection="1">
      <protection locked="0"/>
    </xf>
    <xf numFmtId="44" fontId="20" fillId="3" borderId="9" xfId="0" applyNumberFormat="1" applyFont="1" applyFill="1" applyBorder="1" applyAlignment="1" applyProtection="1">
      <alignment vertical="top" wrapText="1"/>
      <protection locked="0"/>
    </xf>
    <xf numFmtId="44" fontId="20" fillId="3" borderId="87" xfId="0" applyNumberFormat="1" applyFont="1" applyFill="1" applyBorder="1" applyAlignment="1" applyProtection="1">
      <alignment vertical="top" wrapText="1"/>
      <protection locked="0"/>
    </xf>
    <xf numFmtId="44" fontId="22" fillId="3" borderId="3" xfId="0" applyNumberFormat="1" applyFont="1" applyFill="1" applyBorder="1" applyAlignment="1" applyProtection="1">
      <alignment vertical="top" wrapText="1"/>
      <protection locked="0"/>
    </xf>
    <xf numFmtId="37" fontId="20" fillId="15" borderId="3" xfId="0" applyNumberFormat="1" applyFont="1" applyFill="1" applyBorder="1" applyAlignment="1" applyProtection="1">
      <alignment vertical="top" wrapText="1"/>
      <protection locked="0"/>
    </xf>
    <xf numFmtId="0" fontId="27" fillId="22" borderId="48" xfId="0" applyFont="1" applyFill="1" applyBorder="1" applyAlignment="1">
      <alignment vertical="top" wrapText="1"/>
    </xf>
    <xf numFmtId="0" fontId="27" fillId="22" borderId="49" xfId="0" applyFont="1" applyFill="1" applyBorder="1" applyAlignment="1">
      <alignment vertical="top" wrapText="1"/>
    </xf>
    <xf numFmtId="0" fontId="26" fillId="0" borderId="51" xfId="0" applyFont="1" applyBorder="1" applyAlignment="1">
      <alignment horizontal="center" vertical="top" wrapText="1"/>
    </xf>
    <xf numFmtId="0" fontId="27" fillId="0" borderId="57" xfId="0" applyFont="1" applyBorder="1" applyAlignment="1">
      <alignment horizontal="center" vertical="top" wrapText="1"/>
    </xf>
    <xf numFmtId="0" fontId="27" fillId="0" borderId="62" xfId="0" applyFont="1" applyBorder="1" applyAlignment="1">
      <alignment vertical="top" wrapText="1"/>
    </xf>
    <xf numFmtId="0" fontId="27" fillId="18" borderId="3" xfId="0" applyFont="1" applyFill="1" applyBorder="1" applyAlignment="1">
      <alignment vertical="top" wrapText="1"/>
    </xf>
    <xf numFmtId="42" fontId="27" fillId="16" borderId="63" xfId="0" applyNumberFormat="1" applyFont="1" applyFill="1" applyBorder="1" applyAlignment="1">
      <alignment vertical="top" wrapText="1"/>
    </xf>
    <xf numFmtId="44" fontId="27" fillId="0" borderId="3" xfId="0" applyNumberFormat="1" applyFont="1" applyBorder="1" applyAlignment="1">
      <alignment vertical="top" wrapText="1"/>
    </xf>
    <xf numFmtId="3" fontId="27" fillId="0" borderId="3" xfId="0" applyNumberFormat="1" applyFont="1" applyBorder="1" applyAlignment="1">
      <alignment horizontal="center" vertical="top" wrapText="1"/>
    </xf>
    <xf numFmtId="0" fontId="27" fillId="16" borderId="63" xfId="0" applyFont="1" applyFill="1" applyBorder="1" applyAlignment="1">
      <alignment vertical="top" wrapText="1"/>
    </xf>
    <xf numFmtId="44" fontId="27" fillId="0" borderId="9" xfId="0" applyNumberFormat="1" applyFont="1" applyBorder="1" applyAlignment="1">
      <alignment vertical="top" wrapText="1"/>
    </xf>
    <xf numFmtId="1" fontId="27" fillId="0" borderId="9" xfId="0" applyNumberFormat="1" applyFont="1" applyBorder="1" applyAlignment="1">
      <alignment horizontal="center" vertical="top" wrapText="1"/>
    </xf>
    <xf numFmtId="0" fontId="27" fillId="3" borderId="68" xfId="0" applyFont="1" applyFill="1" applyBorder="1" applyAlignment="1">
      <alignment vertical="top" wrapText="1"/>
    </xf>
    <xf numFmtId="8" fontId="27" fillId="18" borderId="11" xfId="0" applyNumberFormat="1" applyFont="1" applyFill="1" applyBorder="1" applyAlignment="1">
      <alignment vertical="top" wrapText="1"/>
    </xf>
    <xf numFmtId="0" fontId="27" fillId="18" borderId="11" xfId="0" applyFont="1" applyFill="1" applyBorder="1" applyAlignment="1">
      <alignment vertical="top" wrapText="1"/>
    </xf>
    <xf numFmtId="0" fontId="27" fillId="16" borderId="72" xfId="0" applyFont="1" applyFill="1" applyBorder="1" applyAlignment="1">
      <alignment vertical="top" wrapText="1"/>
    </xf>
    <xf numFmtId="0" fontId="27" fillId="0" borderId="3" xfId="0" applyFont="1" applyBorder="1" applyAlignment="1">
      <alignment horizontal="center" vertical="top" wrapText="1"/>
    </xf>
    <xf numFmtId="0" fontId="27" fillId="0" borderId="13" xfId="0" applyFont="1" applyBorder="1" applyAlignment="1">
      <alignment horizontal="center" vertical="top" wrapText="1"/>
    </xf>
    <xf numFmtId="2" fontId="27" fillId="0" borderId="3" xfId="0" applyNumberFormat="1" applyFont="1" applyBorder="1" applyAlignment="1">
      <alignment vertical="top" wrapText="1"/>
    </xf>
    <xf numFmtId="1" fontId="27" fillId="0" borderId="3" xfId="0" applyNumberFormat="1" applyFont="1" applyBorder="1" applyAlignment="1">
      <alignment horizontal="center" vertical="top" wrapText="1"/>
    </xf>
    <xf numFmtId="8" fontId="27" fillId="18" borderId="3" xfId="0" applyNumberFormat="1" applyFont="1" applyFill="1" applyBorder="1" applyAlignment="1">
      <alignment vertical="top" wrapText="1"/>
    </xf>
    <xf numFmtId="44" fontId="27" fillId="0" borderId="84" xfId="0" applyNumberFormat="1" applyFont="1" applyBorder="1" applyAlignment="1">
      <alignment vertical="top" wrapText="1"/>
    </xf>
    <xf numFmtId="1" fontId="27" fillId="0" borderId="84" xfId="0" applyNumberFormat="1" applyFont="1" applyBorder="1" applyAlignment="1">
      <alignment horizontal="center" vertical="top" wrapText="1"/>
    </xf>
    <xf numFmtId="44" fontId="27" fillId="3" borderId="72" xfId="0" applyNumberFormat="1" applyFont="1" applyFill="1" applyBorder="1" applyAlignment="1">
      <alignment vertical="top" wrapText="1"/>
    </xf>
    <xf numFmtId="1" fontId="27" fillId="0" borderId="63" xfId="0" applyNumberFormat="1" applyFont="1" applyBorder="1" applyAlignment="1">
      <alignment vertical="top" wrapText="1"/>
    </xf>
    <xf numFmtId="0" fontId="30" fillId="0" borderId="0" xfId="0" applyFont="1" applyProtection="1">
      <protection locked="0"/>
    </xf>
    <xf numFmtId="41" fontId="14" fillId="0" borderId="28" xfId="0" applyNumberFormat="1" applyFont="1" applyBorder="1" applyProtection="1">
      <protection locked="0"/>
    </xf>
    <xf numFmtId="0" fontId="15" fillId="14" borderId="0" xfId="0" applyFont="1" applyFill="1" applyAlignment="1" applyProtection="1">
      <alignment wrapText="1"/>
      <protection locked="0"/>
    </xf>
    <xf numFmtId="0" fontId="15" fillId="3" borderId="6" xfId="0" applyFont="1" applyFill="1" applyBorder="1" applyAlignment="1" applyProtection="1">
      <alignment horizontal="left"/>
      <protection locked="0"/>
    </xf>
    <xf numFmtId="0" fontId="15" fillId="3" borderId="1" xfId="0" applyFont="1" applyFill="1" applyBorder="1" applyAlignment="1" applyProtection="1">
      <alignment horizontal="left"/>
      <protection locked="0"/>
    </xf>
    <xf numFmtId="0" fontId="14" fillId="2" borderId="3" xfId="0" applyFont="1" applyFill="1" applyBorder="1" applyProtection="1">
      <protection locked="0"/>
    </xf>
    <xf numFmtId="0" fontId="14" fillId="2" borderId="13" xfId="0" applyFont="1" applyFill="1" applyBorder="1" applyProtection="1">
      <protection locked="0"/>
    </xf>
    <xf numFmtId="41" fontId="15" fillId="2" borderId="3" xfId="0" applyNumberFormat="1" applyFont="1" applyFill="1" applyBorder="1" applyAlignment="1" applyProtection="1">
      <alignment horizontal="center"/>
      <protection locked="0"/>
    </xf>
    <xf numFmtId="41" fontId="15" fillId="2" borderId="6" xfId="0" applyNumberFormat="1" applyFont="1" applyFill="1" applyBorder="1" applyAlignment="1" applyProtection="1">
      <alignment horizontal="center"/>
      <protection locked="0"/>
    </xf>
    <xf numFmtId="41" fontId="15" fillId="2" borderId="29" xfId="0" applyNumberFormat="1" applyFont="1" applyFill="1" applyBorder="1" applyAlignment="1" applyProtection="1">
      <alignment wrapText="1"/>
      <protection locked="0"/>
    </xf>
    <xf numFmtId="0" fontId="15" fillId="2" borderId="4" xfId="0" applyFont="1" applyFill="1" applyBorder="1" applyAlignment="1" applyProtection="1">
      <alignment horizontal="center" wrapText="1"/>
      <protection locked="0"/>
    </xf>
    <xf numFmtId="0" fontId="15" fillId="0" borderId="7" xfId="0" applyFont="1" applyBorder="1" applyProtection="1"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14" fillId="0" borderId="14" xfId="0" applyFont="1" applyBorder="1" applyProtection="1">
      <protection locked="0"/>
    </xf>
    <xf numFmtId="41" fontId="14" fillId="0" borderId="9" xfId="0" applyNumberFormat="1" applyFont="1" applyBorder="1" applyProtection="1">
      <protection locked="0"/>
    </xf>
    <xf numFmtId="41" fontId="14" fillId="0" borderId="26" xfId="0" applyNumberFormat="1" applyFont="1" applyBorder="1" applyProtection="1">
      <protection locked="0"/>
    </xf>
    <xf numFmtId="41" fontId="14" fillId="0" borderId="30" xfId="0" applyNumberFormat="1" applyFont="1" applyBorder="1" applyProtection="1">
      <protection locked="0"/>
    </xf>
    <xf numFmtId="41" fontId="15" fillId="0" borderId="0" xfId="0" applyNumberFormat="1" applyFont="1" applyAlignment="1" applyProtection="1">
      <alignment horizontal="center" wrapText="1"/>
      <protection locked="0"/>
    </xf>
    <xf numFmtId="0" fontId="15" fillId="0" borderId="15" xfId="0" applyFont="1" applyBorder="1" applyProtection="1">
      <protection locked="0"/>
    </xf>
    <xf numFmtId="0" fontId="14" fillId="0" borderId="12" xfId="0" applyFont="1" applyBorder="1" applyProtection="1">
      <protection locked="0"/>
    </xf>
    <xf numFmtId="0" fontId="15" fillId="0" borderId="12" xfId="0" applyFont="1" applyBorder="1" applyAlignment="1" applyProtection="1">
      <alignment horizontal="center" wrapText="1"/>
      <protection locked="0"/>
    </xf>
    <xf numFmtId="0" fontId="15" fillId="0" borderId="16" xfId="0" applyFont="1" applyBorder="1" applyAlignment="1" applyProtection="1">
      <alignment horizontal="center" wrapText="1"/>
      <protection locked="0"/>
    </xf>
    <xf numFmtId="41" fontId="15" fillId="0" borderId="11" xfId="0" applyNumberFormat="1" applyFont="1" applyBorder="1" applyAlignment="1" applyProtection="1">
      <alignment horizontal="center" wrapText="1"/>
      <protection locked="0"/>
    </xf>
    <xf numFmtId="41" fontId="15" fillId="0" borderId="15" xfId="0" applyNumberFormat="1" applyFont="1" applyBorder="1" applyAlignment="1" applyProtection="1">
      <alignment horizontal="center" wrapText="1"/>
      <protection locked="0"/>
    </xf>
    <xf numFmtId="41" fontId="15" fillId="9" borderId="31" xfId="0" applyNumberFormat="1" applyFont="1" applyFill="1" applyBorder="1" applyAlignment="1" applyProtection="1">
      <alignment horizontal="center" wrapTex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164" fontId="14" fillId="4" borderId="0" xfId="0" applyNumberFormat="1" applyFont="1" applyFill="1" applyAlignment="1" applyProtection="1">
      <alignment horizontal="center" wrapText="1"/>
      <protection locked="0"/>
    </xf>
    <xf numFmtId="41" fontId="14" fillId="0" borderId="4" xfId="0" applyNumberFormat="1" applyFont="1" applyBorder="1" applyAlignment="1" applyProtection="1">
      <alignment horizontal="right"/>
      <protection locked="0"/>
    </xf>
    <xf numFmtId="41" fontId="14" fillId="0" borderId="7" xfId="0" applyNumberFormat="1" applyFont="1" applyBorder="1" applyAlignment="1" applyProtection="1">
      <alignment horizontal="right"/>
      <protection locked="0"/>
    </xf>
    <xf numFmtId="165" fontId="14" fillId="0" borderId="0" xfId="22" applyNumberFormat="1" applyFont="1" applyProtection="1">
      <protection locked="0"/>
    </xf>
    <xf numFmtId="165" fontId="14" fillId="0" borderId="0" xfId="0" applyNumberFormat="1" applyFont="1" applyProtection="1">
      <protection locked="0"/>
    </xf>
    <xf numFmtId="0" fontId="15" fillId="3" borderId="15" xfId="0" applyFont="1" applyFill="1" applyBorder="1" applyProtection="1">
      <protection locked="0"/>
    </xf>
    <xf numFmtId="0" fontId="15" fillId="3" borderId="12" xfId="0" applyFont="1" applyFill="1" applyBorder="1" applyProtection="1">
      <protection locked="0"/>
    </xf>
    <xf numFmtId="41" fontId="15" fillId="0" borderId="0" xfId="0" applyNumberFormat="1" applyFont="1" applyProtection="1">
      <protection locked="0"/>
    </xf>
    <xf numFmtId="0" fontId="15" fillId="0" borderId="14" xfId="0" applyFont="1" applyBorder="1" applyAlignment="1" applyProtection="1">
      <alignment horizontal="center" wrapText="1"/>
      <protection locked="0"/>
    </xf>
    <xf numFmtId="0" fontId="15" fillId="0" borderId="14" xfId="0" applyFont="1" applyBorder="1" applyAlignment="1" applyProtection="1">
      <alignment horizontal="right" wrapText="1"/>
      <protection locked="0"/>
    </xf>
    <xf numFmtId="0" fontId="15" fillId="0" borderId="0" xfId="0" applyFont="1" applyAlignment="1" applyProtection="1">
      <alignment horizontal="right" wrapText="1"/>
      <protection locked="0"/>
    </xf>
    <xf numFmtId="10" fontId="14" fillId="0" borderId="0" xfId="1" applyNumberFormat="1" applyFont="1" applyFill="1" applyBorder="1" applyAlignment="1" applyProtection="1">
      <alignment horizontal="right" wrapText="1"/>
      <protection locked="0"/>
    </xf>
    <xf numFmtId="41" fontId="14" fillId="0" borderId="4" xfId="0" applyNumberFormat="1" applyFont="1" applyBorder="1" applyProtection="1">
      <protection locked="0"/>
    </xf>
    <xf numFmtId="41" fontId="14" fillId="0" borderId="7" xfId="0" applyNumberFormat="1" applyFont="1" applyBorder="1" applyProtection="1">
      <protection locked="0"/>
    </xf>
    <xf numFmtId="41" fontId="14" fillId="0" borderId="32" xfId="0" applyNumberFormat="1" applyFont="1" applyBorder="1" applyProtection="1">
      <protection locked="0"/>
    </xf>
    <xf numFmtId="0" fontId="15" fillId="0" borderId="0" xfId="0" applyFont="1" applyProtection="1">
      <protection locked="0"/>
    </xf>
    <xf numFmtId="166" fontId="14" fillId="0" borderId="0" xfId="0" applyNumberFormat="1" applyFont="1" applyProtection="1"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wrapText="1"/>
      <protection locked="0"/>
    </xf>
    <xf numFmtId="0" fontId="14" fillId="0" borderId="16" xfId="0" applyFont="1" applyBorder="1" applyAlignment="1" applyProtection="1">
      <alignment wrapText="1"/>
      <protection locked="0"/>
    </xf>
    <xf numFmtId="0" fontId="14" fillId="0" borderId="14" xfId="0" applyFont="1" applyBorder="1" applyAlignment="1" applyProtection="1">
      <alignment wrapText="1"/>
      <protection locked="0"/>
    </xf>
    <xf numFmtId="0" fontId="14" fillId="0" borderId="4" xfId="0" applyFont="1" applyBorder="1" applyProtection="1">
      <protection locked="0"/>
    </xf>
    <xf numFmtId="0" fontId="14" fillId="3" borderId="6" xfId="0" applyFont="1" applyFill="1" applyBorder="1" applyProtection="1">
      <protection locked="0"/>
    </xf>
    <xf numFmtId="0" fontId="15" fillId="3" borderId="1" xfId="0" applyFont="1" applyFill="1" applyBorder="1" applyProtection="1">
      <protection locked="0"/>
    </xf>
    <xf numFmtId="0" fontId="14" fillId="3" borderId="1" xfId="0" applyFont="1" applyFill="1" applyBorder="1" applyProtection="1">
      <protection locked="0"/>
    </xf>
    <xf numFmtId="0" fontId="14" fillId="3" borderId="1" xfId="0" applyFont="1" applyFill="1" applyBorder="1" applyAlignment="1" applyProtection="1">
      <alignment horizontal="right"/>
      <protection locked="0"/>
    </xf>
    <xf numFmtId="41" fontId="15" fillId="0" borderId="12" xfId="0" applyNumberFormat="1" applyFont="1" applyBorder="1" applyAlignment="1" applyProtection="1">
      <alignment horizontal="center" wrapText="1"/>
      <protection locked="0"/>
    </xf>
    <xf numFmtId="165" fontId="14" fillId="0" borderId="0" xfId="0" applyNumberFormat="1" applyFont="1" applyAlignment="1" applyProtection="1">
      <alignment wrapText="1"/>
      <protection locked="0"/>
    </xf>
    <xf numFmtId="10" fontId="14" fillId="0" borderId="0" xfId="1" applyNumberFormat="1" applyFont="1" applyAlignment="1" applyProtection="1">
      <alignment horizontal="right"/>
      <protection locked="0"/>
    </xf>
    <xf numFmtId="0" fontId="17" fillId="0" borderId="0" xfId="0" applyFont="1" applyProtection="1">
      <protection locked="0"/>
    </xf>
    <xf numFmtId="0" fontId="18" fillId="3" borderId="1" xfId="0" applyFont="1" applyFill="1" applyBorder="1" applyProtection="1">
      <protection locked="0"/>
    </xf>
    <xf numFmtId="0" fontId="16" fillId="3" borderId="1" xfId="0" applyFont="1" applyFill="1" applyBorder="1" applyProtection="1">
      <protection locked="0"/>
    </xf>
    <xf numFmtId="0" fontId="14" fillId="0" borderId="6" xfId="0" applyFont="1" applyBorder="1" applyProtection="1">
      <protection locked="0"/>
    </xf>
    <xf numFmtId="0" fontId="18" fillId="0" borderId="1" xfId="0" applyFont="1" applyBorder="1" applyAlignment="1" applyProtection="1">
      <alignment horizontal="left"/>
      <protection locked="0"/>
    </xf>
    <xf numFmtId="0" fontId="16" fillId="0" borderId="1" xfId="0" applyFont="1" applyBorder="1" applyAlignment="1" applyProtection="1">
      <alignment horizontal="left"/>
      <protection locked="0"/>
    </xf>
    <xf numFmtId="0" fontId="14" fillId="0" borderId="1" xfId="0" applyFont="1" applyBorder="1" applyAlignment="1" applyProtection="1">
      <alignment horizontal="right"/>
      <protection locked="0"/>
    </xf>
    <xf numFmtId="0" fontId="14" fillId="0" borderId="13" xfId="0" applyFont="1" applyBorder="1" applyAlignment="1" applyProtection="1">
      <alignment horizontal="right"/>
      <protection locked="0"/>
    </xf>
    <xf numFmtId="41" fontId="15" fillId="0" borderId="13" xfId="0" applyNumberFormat="1" applyFont="1" applyBorder="1" applyAlignment="1" applyProtection="1">
      <alignment horizontal="right"/>
      <protection locked="0"/>
    </xf>
    <xf numFmtId="41" fontId="15" fillId="0" borderId="3" xfId="0" applyNumberFormat="1" applyFont="1" applyBorder="1" applyAlignment="1" applyProtection="1">
      <alignment horizontal="right"/>
      <protection locked="0"/>
    </xf>
    <xf numFmtId="41" fontId="15" fillId="0" borderId="6" xfId="0" applyNumberFormat="1" applyFont="1" applyBorder="1" applyAlignment="1" applyProtection="1">
      <alignment horizontal="right"/>
      <protection locked="0"/>
    </xf>
    <xf numFmtId="41" fontId="15" fillId="0" borderId="29" xfId="0" applyNumberFormat="1" applyFont="1" applyBorder="1" applyAlignment="1" applyProtection="1">
      <alignment horizontal="right"/>
      <protection locked="0"/>
    </xf>
    <xf numFmtId="0" fontId="15" fillId="19" borderId="6" xfId="0" applyFont="1" applyFill="1" applyBorder="1" applyAlignment="1" applyProtection="1">
      <alignment horizontal="left"/>
      <protection locked="0"/>
    </xf>
    <xf numFmtId="0" fontId="14" fillId="19" borderId="1" xfId="0" applyFont="1" applyFill="1" applyBorder="1" applyAlignment="1" applyProtection="1">
      <alignment horizontal="right"/>
      <protection locked="0"/>
    </xf>
    <xf numFmtId="0" fontId="14" fillId="0" borderId="20" xfId="16" applyFont="1" applyFill="1" applyBorder="1" applyAlignment="1" applyProtection="1">
      <alignment horizontal="right"/>
      <protection locked="0"/>
    </xf>
    <xf numFmtId="41" fontId="15" fillId="0" borderId="4" xfId="0" applyNumberFormat="1" applyFont="1" applyBorder="1" applyProtection="1">
      <protection locked="0"/>
    </xf>
    <xf numFmtId="41" fontId="15" fillId="0" borderId="7" xfId="0" applyNumberFormat="1" applyFont="1" applyBorder="1" applyProtection="1">
      <protection locked="0"/>
    </xf>
    <xf numFmtId="2" fontId="14" fillId="0" borderId="0" xfId="0" applyNumberFormat="1" applyFont="1" applyProtection="1">
      <protection locked="0"/>
    </xf>
    <xf numFmtId="166" fontId="14" fillId="0" borderId="0" xfId="0" applyNumberFormat="1" applyFont="1" applyAlignment="1" applyProtection="1">
      <alignment wrapText="1"/>
      <protection locked="0"/>
    </xf>
    <xf numFmtId="0" fontId="17" fillId="0" borderId="7" xfId="0" applyFont="1" applyBorder="1" applyProtection="1">
      <protection locked="0"/>
    </xf>
    <xf numFmtId="0" fontId="14" fillId="0" borderId="23" xfId="16" applyFont="1" applyFill="1" applyBorder="1" applyAlignment="1" applyProtection="1">
      <alignment horizontal="right"/>
      <protection locked="0"/>
    </xf>
    <xf numFmtId="41" fontId="15" fillId="20" borderId="21" xfId="16" applyNumberFormat="1" applyFont="1" applyFill="1" applyBorder="1" applyProtection="1">
      <protection locked="0"/>
    </xf>
    <xf numFmtId="41" fontId="15" fillId="20" borderId="18" xfId="16" applyNumberFormat="1" applyFont="1" applyFill="1" applyProtection="1">
      <protection locked="0"/>
    </xf>
    <xf numFmtId="41" fontId="15" fillId="20" borderId="27" xfId="16" applyNumberFormat="1" applyFont="1" applyFill="1" applyBorder="1" applyProtection="1">
      <protection locked="0"/>
    </xf>
    <xf numFmtId="0" fontId="19" fillId="0" borderId="7" xfId="0" applyFont="1" applyBorder="1" applyProtection="1">
      <protection locked="0"/>
    </xf>
    <xf numFmtId="0" fontId="19" fillId="0" borderId="0" xfId="0" applyFont="1" applyProtection="1">
      <protection locked="0"/>
    </xf>
    <xf numFmtId="0" fontId="14" fillId="0" borderId="34" xfId="16" applyFont="1" applyFill="1" applyBorder="1" applyAlignment="1" applyProtection="1">
      <alignment horizontal="right"/>
      <protection locked="0"/>
    </xf>
    <xf numFmtId="0" fontId="14" fillId="0" borderId="24" xfId="16" applyFont="1" applyFill="1" applyBorder="1" applyAlignment="1" applyProtection="1">
      <alignment horizontal="right"/>
      <protection locked="0"/>
    </xf>
    <xf numFmtId="0" fontId="15" fillId="19" borderId="6" xfId="0" applyFont="1" applyFill="1" applyBorder="1" applyProtection="1">
      <protection locked="0"/>
    </xf>
    <xf numFmtId="0" fontId="15" fillId="19" borderId="1" xfId="0" applyFont="1" applyFill="1" applyBorder="1" applyProtection="1">
      <protection locked="0"/>
    </xf>
    <xf numFmtId="41" fontId="17" fillId="0" borderId="0" xfId="0" applyNumberFormat="1" applyFont="1" applyProtection="1">
      <protection locked="0"/>
    </xf>
    <xf numFmtId="0" fontId="14" fillId="0" borderId="10" xfId="0" applyFont="1" applyBorder="1" applyProtection="1">
      <protection locked="0"/>
    </xf>
    <xf numFmtId="0" fontId="14" fillId="0" borderId="7" xfId="0" applyFont="1" applyBorder="1" applyProtection="1">
      <protection locked="0"/>
    </xf>
    <xf numFmtId="0" fontId="14" fillId="0" borderId="0" xfId="0" applyFont="1" applyAlignment="1" applyProtection="1">
      <alignment vertical="top" wrapText="1"/>
      <protection locked="0"/>
    </xf>
    <xf numFmtId="0" fontId="21" fillId="0" borderId="0" xfId="2" applyFont="1" applyAlignment="1" applyProtection="1">
      <alignment wrapText="1"/>
      <protection locked="0"/>
    </xf>
    <xf numFmtId="0" fontId="14" fillId="0" borderId="12" xfId="0" applyFont="1" applyBorder="1" applyAlignment="1" applyProtection="1">
      <alignment vertical="top" wrapText="1"/>
      <protection locked="0"/>
    </xf>
    <xf numFmtId="0" fontId="14" fillId="0" borderId="16" xfId="0" applyFont="1" applyBorder="1" applyProtection="1">
      <protection locked="0"/>
    </xf>
    <xf numFmtId="0" fontId="14" fillId="19" borderId="6" xfId="0" applyFont="1" applyFill="1" applyBorder="1" applyProtection="1">
      <protection locked="0"/>
    </xf>
    <xf numFmtId="0" fontId="14" fillId="19" borderId="0" xfId="0" applyFont="1" applyFill="1" applyProtection="1">
      <protection locked="0"/>
    </xf>
    <xf numFmtId="41" fontId="15" fillId="5" borderId="18" xfId="16" applyNumberFormat="1" applyFont="1" applyAlignment="1" applyProtection="1">
      <alignment wrapText="1"/>
      <protection locked="0"/>
    </xf>
    <xf numFmtId="0" fontId="17" fillId="15" borderId="18" xfId="16" applyFont="1" applyFill="1" applyProtection="1">
      <protection locked="0"/>
    </xf>
    <xf numFmtId="0" fontId="17" fillId="15" borderId="43" xfId="16" applyFont="1" applyFill="1" applyBorder="1" applyProtection="1">
      <protection locked="0"/>
    </xf>
    <xf numFmtId="0" fontId="17" fillId="15" borderId="22" xfId="16" applyFont="1" applyFill="1" applyBorder="1" applyProtection="1">
      <protection locked="0"/>
    </xf>
    <xf numFmtId="41" fontId="16" fillId="0" borderId="4" xfId="0" applyNumberFormat="1" applyFont="1" applyBorder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15" xfId="0" applyFont="1" applyBorder="1" applyAlignment="1" applyProtection="1">
      <alignment horizontal="center"/>
      <protection locked="0"/>
    </xf>
    <xf numFmtId="0" fontId="14" fillId="0" borderId="12" xfId="0" applyFont="1" applyBorder="1" applyAlignment="1" applyProtection="1">
      <alignment horizontal="left"/>
      <protection locked="0"/>
    </xf>
    <xf numFmtId="0" fontId="14" fillId="0" borderId="12" xfId="0" applyFont="1" applyBorder="1" applyAlignment="1" applyProtection="1">
      <alignment horizontal="center"/>
      <protection locked="0"/>
    </xf>
    <xf numFmtId="0" fontId="17" fillId="21" borderId="35" xfId="16" applyFont="1" applyFill="1" applyBorder="1" applyProtection="1">
      <protection locked="0"/>
    </xf>
    <xf numFmtId="0" fontId="17" fillId="21" borderId="36" xfId="16" applyFont="1" applyFill="1" applyBorder="1" applyProtection="1">
      <protection locked="0"/>
    </xf>
    <xf numFmtId="0" fontId="20" fillId="3" borderId="96" xfId="17" applyFont="1" applyFill="1" applyBorder="1" applyProtection="1">
      <protection locked="0"/>
    </xf>
    <xf numFmtId="0" fontId="20" fillId="3" borderId="94" xfId="17" applyFont="1" applyFill="1" applyBorder="1" applyProtection="1">
      <protection locked="0"/>
    </xf>
    <xf numFmtId="0" fontId="14" fillId="0" borderId="95" xfId="0" applyFont="1" applyBorder="1" applyAlignment="1" applyProtection="1">
      <alignment horizontal="center" wrapText="1"/>
      <protection locked="0"/>
    </xf>
    <xf numFmtId="0" fontId="20" fillId="3" borderId="21" xfId="17" applyFont="1" applyFill="1" applyBorder="1" applyProtection="1">
      <protection locked="0"/>
    </xf>
    <xf numFmtId="0" fontId="20" fillId="3" borderId="18" xfId="17" applyFont="1" applyFill="1" applyBorder="1" applyProtection="1">
      <protection locked="0"/>
    </xf>
    <xf numFmtId="0" fontId="14" fillId="20" borderId="21" xfId="18" applyFont="1" applyFill="1" applyBorder="1" applyProtection="1">
      <protection locked="0"/>
    </xf>
    <xf numFmtId="0" fontId="14" fillId="20" borderId="18" xfId="18" applyFont="1" applyFill="1" applyBorder="1" applyProtection="1">
      <protection locked="0"/>
    </xf>
    <xf numFmtId="0" fontId="20" fillId="20" borderId="21" xfId="18" applyFont="1" applyFill="1" applyBorder="1" applyProtection="1">
      <protection locked="0"/>
    </xf>
    <xf numFmtId="0" fontId="20" fillId="20" borderId="18" xfId="18" applyFont="1" applyFill="1" applyBorder="1" applyProtection="1">
      <protection locked="0"/>
    </xf>
    <xf numFmtId="43" fontId="20" fillId="3" borderId="104" xfId="17" applyNumberFormat="1" applyFont="1" applyFill="1" applyBorder="1" applyProtection="1">
      <protection locked="0"/>
    </xf>
    <xf numFmtId="43" fontId="20" fillId="3" borderId="35" xfId="17" applyNumberFormat="1" applyFont="1" applyFill="1" applyBorder="1" applyProtection="1">
      <protection locked="0"/>
    </xf>
    <xf numFmtId="43" fontId="20" fillId="3" borderId="98" xfId="17" applyNumberFormat="1" applyFont="1" applyFill="1" applyBorder="1" applyProtection="1">
      <protection locked="0"/>
    </xf>
    <xf numFmtId="41" fontId="20" fillId="3" borderId="99" xfId="17" applyNumberFormat="1" applyFont="1" applyFill="1" applyBorder="1" applyProtection="1">
      <protection locked="0"/>
    </xf>
    <xf numFmtId="0" fontId="20" fillId="20" borderId="0" xfId="19" applyFont="1" applyFill="1" applyBorder="1" applyProtection="1">
      <protection locked="0"/>
    </xf>
    <xf numFmtId="0" fontId="20" fillId="20" borderId="12" xfId="19" applyFont="1" applyFill="1" applyBorder="1" applyProtection="1">
      <protection locked="0"/>
    </xf>
    <xf numFmtId="0" fontId="15" fillId="19" borderId="12" xfId="0" applyFont="1" applyFill="1" applyBorder="1" applyProtection="1">
      <protection locked="0"/>
    </xf>
    <xf numFmtId="0" fontId="15" fillId="0" borderId="6" xfId="0" applyFont="1" applyBorder="1" applyProtection="1">
      <protection locked="0"/>
    </xf>
    <xf numFmtId="0" fontId="15" fillId="0" borderId="1" xfId="0" applyFont="1" applyBorder="1" applyProtection="1">
      <protection locked="0"/>
    </xf>
    <xf numFmtId="0" fontId="16" fillId="0" borderId="10" xfId="0" applyFont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17" xfId="0" applyFont="1" applyBorder="1" applyAlignment="1" applyProtection="1">
      <alignment wrapText="1"/>
      <protection locked="0"/>
    </xf>
    <xf numFmtId="9" fontId="15" fillId="0" borderId="0" xfId="0" applyNumberFormat="1" applyFont="1" applyProtection="1">
      <protection locked="0"/>
    </xf>
    <xf numFmtId="41" fontId="18" fillId="5" borderId="18" xfId="16" applyNumberFormat="1" applyFont="1" applyAlignment="1" applyProtection="1">
      <alignment wrapText="1"/>
      <protection locked="0"/>
    </xf>
    <xf numFmtId="0" fontId="15" fillId="19" borderId="8" xfId="0" applyFont="1" applyFill="1" applyBorder="1" applyProtection="1">
      <protection locked="0"/>
    </xf>
    <xf numFmtId="0" fontId="15" fillId="19" borderId="2" xfId="0" applyFont="1" applyFill="1" applyBorder="1" applyProtection="1">
      <protection locked="0"/>
    </xf>
    <xf numFmtId="165" fontId="14" fillId="0" borderId="0" xfId="22" applyNumberFormat="1" applyFont="1" applyProtection="1"/>
    <xf numFmtId="165" fontId="14" fillId="0" borderId="0" xfId="0" applyNumberFormat="1" applyFont="1"/>
    <xf numFmtId="165" fontId="16" fillId="0" borderId="0" xfId="22" applyNumberFormat="1" applyFont="1" applyProtection="1"/>
    <xf numFmtId="41" fontId="14" fillId="0" borderId="0" xfId="0" applyNumberFormat="1" applyFont="1" applyAlignment="1">
      <alignment horizontal="right"/>
    </xf>
    <xf numFmtId="2" fontId="14" fillId="20" borderId="18" xfId="16" applyNumberFormat="1" applyFont="1" applyFill="1" applyAlignment="1" applyProtection="1">
      <alignment horizontal="right" wrapText="1"/>
    </xf>
    <xf numFmtId="2" fontId="14" fillId="20" borderId="92" xfId="16" applyNumberFormat="1" applyFont="1" applyFill="1" applyBorder="1" applyAlignment="1" applyProtection="1">
      <alignment horizontal="right" wrapText="1"/>
    </xf>
    <xf numFmtId="1" fontId="14" fillId="20" borderId="18" xfId="16" applyNumberFormat="1" applyFont="1" applyFill="1" applyAlignment="1" applyProtection="1">
      <alignment horizontal="center" wrapText="1"/>
    </xf>
    <xf numFmtId="0" fontId="14" fillId="0" borderId="0" xfId="0" applyFont="1" applyAlignment="1">
      <alignment wrapText="1"/>
    </xf>
    <xf numFmtId="10" fontId="14" fillId="10" borderId="37" xfId="23" applyNumberFormat="1" applyFont="1" applyAlignment="1" applyProtection="1">
      <alignment horizontal="right" wrapText="1"/>
    </xf>
    <xf numFmtId="165" fontId="14" fillId="0" borderId="0" xfId="0" applyNumberFormat="1" applyFont="1" applyAlignment="1">
      <alignment wrapText="1"/>
    </xf>
    <xf numFmtId="0" fontId="15" fillId="0" borderId="0" xfId="0" applyFont="1" applyAlignment="1" applyProtection="1">
      <alignment wrapText="1"/>
      <protection locked="0"/>
    </xf>
    <xf numFmtId="10" fontId="14" fillId="9" borderId="3" xfId="1" applyNumberFormat="1" applyFont="1" applyFill="1" applyBorder="1" applyAlignment="1" applyProtection="1">
      <alignment horizontal="right"/>
      <protection locked="0"/>
    </xf>
    <xf numFmtId="2" fontId="14" fillId="0" borderId="0" xfId="0" applyNumberFormat="1" applyFont="1"/>
    <xf numFmtId="0" fontId="14" fillId="0" borderId="0" xfId="0" applyFont="1"/>
    <xf numFmtId="8" fontId="14" fillId="5" borderId="18" xfId="16" applyNumberFormat="1" applyFont="1" applyAlignment="1" applyProtection="1">
      <alignment wrapText="1"/>
      <protection locked="0"/>
    </xf>
    <xf numFmtId="44" fontId="20" fillId="3" borderId="3" xfId="0" applyNumberFormat="1" applyFont="1" applyFill="1" applyBorder="1" applyAlignment="1">
      <alignment vertical="top" wrapText="1"/>
    </xf>
    <xf numFmtId="44" fontId="20" fillId="3" borderId="9" xfId="0" applyNumberFormat="1" applyFont="1" applyFill="1" applyBorder="1" applyAlignment="1">
      <alignment vertical="top" wrapText="1"/>
    </xf>
    <xf numFmtId="44" fontId="20" fillId="3" borderId="77" xfId="0" applyNumberFormat="1" applyFont="1" applyFill="1" applyBorder="1" applyAlignment="1">
      <alignment vertical="top" wrapText="1"/>
    </xf>
    <xf numFmtId="44" fontId="20" fillId="3" borderId="87" xfId="0" applyNumberFormat="1" applyFont="1" applyFill="1" applyBorder="1" applyAlignment="1">
      <alignment vertical="top" wrapText="1"/>
    </xf>
    <xf numFmtId="44" fontId="14" fillId="3" borderId="3" xfId="0" applyNumberFormat="1" applyFont="1" applyFill="1" applyBorder="1" applyAlignment="1" applyProtection="1">
      <alignment vertical="top" wrapText="1"/>
      <protection locked="0"/>
    </xf>
    <xf numFmtId="0" fontId="20" fillId="16" borderId="3" xfId="0" applyFont="1" applyFill="1" applyBorder="1" applyAlignment="1">
      <alignment vertical="top" wrapText="1"/>
    </xf>
    <xf numFmtId="0" fontId="20" fillId="3" borderId="70" xfId="0" applyFont="1" applyFill="1" applyBorder="1" applyAlignment="1">
      <alignment vertical="top" wrapText="1"/>
    </xf>
    <xf numFmtId="0" fontId="20" fillId="16" borderId="74" xfId="0" applyFont="1" applyFill="1" applyBorder="1" applyAlignment="1">
      <alignment vertical="top" wrapText="1"/>
    </xf>
    <xf numFmtId="0" fontId="20" fillId="16" borderId="77" xfId="0" applyFont="1" applyFill="1" applyBorder="1" applyAlignment="1">
      <alignment vertical="top" wrapText="1"/>
    </xf>
    <xf numFmtId="44" fontId="20" fillId="0" borderId="0" xfId="0" applyNumberFormat="1" applyFont="1" applyProtection="1">
      <protection locked="0"/>
    </xf>
    <xf numFmtId="41" fontId="15" fillId="14" borderId="29" xfId="0" applyNumberFormat="1" applyFont="1" applyFill="1" applyBorder="1"/>
    <xf numFmtId="41" fontId="15" fillId="15" borderId="3" xfId="0" applyNumberFormat="1" applyFont="1" applyFill="1" applyBorder="1"/>
    <xf numFmtId="9" fontId="15" fillId="5" borderId="18" xfId="16" applyNumberFormat="1" applyFont="1" applyProtection="1">
      <protection locked="0"/>
    </xf>
    <xf numFmtId="43" fontId="14" fillId="0" borderId="0" xfId="29" applyFont="1" applyProtection="1">
      <protection locked="0"/>
    </xf>
    <xf numFmtId="0" fontId="32" fillId="0" borderId="0" xfId="0" applyFont="1"/>
    <xf numFmtId="0" fontId="33" fillId="0" borderId="0" xfId="0" applyFont="1"/>
    <xf numFmtId="0" fontId="32" fillId="0" borderId="0" xfId="0" applyFont="1" applyAlignment="1">
      <alignment horizontal="left"/>
    </xf>
    <xf numFmtId="0" fontId="34" fillId="0" borderId="0" xfId="0" applyFont="1"/>
    <xf numFmtId="0" fontId="35" fillId="0" borderId="0" xfId="0" applyFont="1"/>
    <xf numFmtId="0" fontId="36" fillId="0" borderId="0" xfId="0" applyFont="1"/>
    <xf numFmtId="0" fontId="34" fillId="15" borderId="0" xfId="0" applyFont="1" applyFill="1" applyAlignment="1">
      <alignment horizontal="center"/>
    </xf>
    <xf numFmtId="0" fontId="34" fillId="15" borderId="0" xfId="0" applyFont="1" applyFill="1"/>
    <xf numFmtId="0" fontId="37" fillId="15" borderId="0" xfId="0" applyFont="1" applyFill="1"/>
    <xf numFmtId="0" fontId="37" fillId="22" borderId="0" xfId="0" applyFont="1" applyFill="1"/>
    <xf numFmtId="0" fontId="37" fillId="24" borderId="0" xfId="0" applyFont="1" applyFill="1"/>
    <xf numFmtId="0" fontId="37" fillId="25" borderId="0" xfId="0" applyFont="1" applyFill="1"/>
    <xf numFmtId="0" fontId="34" fillId="25" borderId="0" xfId="0" applyFont="1" applyFill="1"/>
    <xf numFmtId="0" fontId="37" fillId="26" borderId="0" xfId="0" applyFont="1" applyFill="1"/>
    <xf numFmtId="0" fontId="37" fillId="27" borderId="0" xfId="0" applyFont="1" applyFill="1"/>
    <xf numFmtId="0" fontId="37" fillId="28" borderId="0" xfId="0" applyFont="1" applyFill="1"/>
    <xf numFmtId="0" fontId="34" fillId="22" borderId="0" xfId="0" applyFont="1" applyFill="1" applyAlignment="1">
      <alignment horizontal="center"/>
    </xf>
    <xf numFmtId="0" fontId="34" fillId="24" borderId="0" xfId="0" applyFont="1" applyFill="1" applyAlignment="1">
      <alignment horizontal="center"/>
    </xf>
    <xf numFmtId="0" fontId="34" fillId="25" borderId="0" xfId="0" applyFont="1" applyFill="1" applyAlignment="1">
      <alignment horizontal="center"/>
    </xf>
    <xf numFmtId="0" fontId="34" fillId="26" borderId="0" xfId="0" applyFont="1" applyFill="1" applyAlignment="1">
      <alignment horizontal="left"/>
    </xf>
    <xf numFmtId="0" fontId="34" fillId="26" borderId="0" xfId="0" applyFont="1" applyFill="1" applyAlignment="1">
      <alignment horizontal="center"/>
    </xf>
    <xf numFmtId="0" fontId="34" fillId="27" borderId="0" xfId="0" applyFont="1" applyFill="1" applyAlignment="1">
      <alignment horizontal="center"/>
    </xf>
    <xf numFmtId="0" fontId="34" fillId="28" borderId="0" xfId="0" applyFont="1" applyFill="1" applyAlignment="1">
      <alignment horizontal="center"/>
    </xf>
    <xf numFmtId="0" fontId="34" fillId="0" borderId="12" xfId="0" applyFont="1" applyBorder="1"/>
    <xf numFmtId="0" fontId="34" fillId="15" borderId="12" xfId="0" applyFont="1" applyFill="1" applyBorder="1"/>
    <xf numFmtId="0" fontId="32" fillId="22" borderId="10" xfId="0" applyFont="1" applyFill="1" applyBorder="1" applyAlignment="1">
      <alignment horizontal="center"/>
    </xf>
    <xf numFmtId="2" fontId="32" fillId="29" borderId="10" xfId="0" applyNumberFormat="1" applyFont="1" applyFill="1" applyBorder="1" applyAlignment="1">
      <alignment horizontal="center"/>
    </xf>
    <xf numFmtId="2" fontId="32" fillId="29" borderId="0" xfId="0" applyNumberFormat="1" applyFont="1" applyFill="1" applyAlignment="1">
      <alignment horizontal="center"/>
    </xf>
    <xf numFmtId="1" fontId="32" fillId="29" borderId="0" xfId="0" applyNumberFormat="1" applyFont="1" applyFill="1" applyAlignment="1">
      <alignment horizontal="center"/>
    </xf>
    <xf numFmtId="0" fontId="32" fillId="29" borderId="10" xfId="0" applyFont="1" applyFill="1" applyBorder="1" applyAlignment="1">
      <alignment horizontal="center"/>
    </xf>
    <xf numFmtId="2" fontId="32" fillId="0" borderId="0" xfId="0" applyNumberFormat="1" applyFont="1" applyAlignment="1">
      <alignment horizontal="center"/>
    </xf>
    <xf numFmtId="0" fontId="34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2" fontId="32" fillId="15" borderId="10" xfId="0" applyNumberFormat="1" applyFont="1" applyFill="1" applyBorder="1" applyAlignment="1">
      <alignment horizontal="center"/>
    </xf>
    <xf numFmtId="0" fontId="34" fillId="29" borderId="108" xfId="0" applyFont="1" applyFill="1" applyBorder="1"/>
    <xf numFmtId="2" fontId="34" fillId="29" borderId="108" xfId="0" applyNumberFormat="1" applyFont="1" applyFill="1" applyBorder="1"/>
    <xf numFmtId="2" fontId="32" fillId="29" borderId="108" xfId="0" applyNumberFormat="1" applyFont="1" applyFill="1" applyBorder="1"/>
    <xf numFmtId="0" fontId="34" fillId="0" borderId="108" xfId="0" applyFont="1" applyBorder="1"/>
    <xf numFmtId="2" fontId="34" fillId="0" borderId="0" xfId="0" applyNumberFormat="1" applyFont="1"/>
    <xf numFmtId="2" fontId="38" fillId="0" borderId="0" xfId="0" applyNumberFormat="1" applyFont="1"/>
    <xf numFmtId="0" fontId="38" fillId="0" borderId="0" xfId="0" applyFont="1"/>
    <xf numFmtId="0" fontId="34" fillId="0" borderId="0" xfId="0" applyFont="1" applyAlignment="1">
      <alignment horizontal="right" vertical="center"/>
    </xf>
    <xf numFmtId="0" fontId="34" fillId="0" borderId="0" xfId="0" applyFont="1" applyAlignment="1">
      <alignment horizontal="left" indent="8"/>
    </xf>
    <xf numFmtId="2" fontId="35" fillId="0" borderId="0" xfId="0" applyNumberFormat="1" applyFont="1"/>
    <xf numFmtId="0" fontId="35" fillId="0" borderId="108" xfId="0" applyFont="1" applyBorder="1"/>
    <xf numFmtId="8" fontId="20" fillId="0" borderId="0" xfId="0" applyNumberFormat="1" applyFont="1" applyProtection="1">
      <protection locked="0"/>
    </xf>
    <xf numFmtId="0" fontId="19" fillId="22" borderId="0" xfId="0" applyFont="1" applyFill="1" applyProtection="1">
      <protection locked="0"/>
    </xf>
    <xf numFmtId="0" fontId="25" fillId="0" borderId="0" xfId="28" applyFont="1" applyProtection="1">
      <protection locked="0"/>
    </xf>
    <xf numFmtId="41" fontId="15" fillId="12" borderId="0" xfId="26" applyNumberFormat="1" applyFont="1" applyBorder="1" applyAlignment="1" applyProtection="1">
      <alignment horizontal="center" wrapText="1"/>
      <protection locked="0"/>
    </xf>
    <xf numFmtId="41" fontId="15" fillId="13" borderId="0" xfId="27" applyNumberFormat="1" applyFont="1" applyBorder="1" applyAlignment="1" applyProtection="1">
      <alignment horizontal="center" vertical="center" wrapText="1"/>
      <protection locked="0"/>
    </xf>
    <xf numFmtId="0" fontId="39" fillId="0" borderId="0" xfId="25" applyFont="1" applyBorder="1" applyProtection="1">
      <protection locked="0"/>
    </xf>
    <xf numFmtId="10" fontId="39" fillId="0" borderId="0" xfId="25" applyNumberFormat="1" applyFont="1" applyFill="1" applyBorder="1" applyAlignment="1" applyProtection="1">
      <alignment horizontal="left"/>
      <protection locked="0"/>
    </xf>
    <xf numFmtId="10" fontId="39" fillId="0" borderId="0" xfId="25" applyNumberFormat="1" applyFont="1" applyFill="1" applyBorder="1" applyAlignment="1" applyProtection="1">
      <alignment horizontal="right" wrapText="1"/>
      <protection locked="0"/>
    </xf>
    <xf numFmtId="10" fontId="18" fillId="0" borderId="0" xfId="25" applyNumberFormat="1" applyFont="1" applyFill="1" applyBorder="1" applyAlignment="1" applyProtection="1">
      <alignment horizontal="left"/>
      <protection locked="0"/>
    </xf>
    <xf numFmtId="9" fontId="39" fillId="0" borderId="0" xfId="25" applyNumberFormat="1" applyFont="1" applyProtection="1">
      <protection locked="0"/>
    </xf>
    <xf numFmtId="166" fontId="39" fillId="0" borderId="0" xfId="22" applyNumberFormat="1" applyFont="1" applyProtection="1">
      <protection locked="0"/>
    </xf>
    <xf numFmtId="0" fontId="39" fillId="0" borderId="0" xfId="25" applyFont="1" applyFill="1" applyBorder="1" applyAlignment="1" applyProtection="1">
      <alignment horizontal="right" wrapText="1"/>
      <protection locked="0"/>
    </xf>
    <xf numFmtId="9" fontId="39" fillId="0" borderId="14" xfId="25" applyNumberFormat="1" applyFont="1" applyBorder="1" applyProtection="1">
      <protection locked="0"/>
    </xf>
    <xf numFmtId="43" fontId="20" fillId="20" borderId="6" xfId="19" applyNumberFormat="1" applyFont="1" applyFill="1" applyBorder="1" applyProtection="1"/>
    <xf numFmtId="43" fontId="20" fillId="20" borderId="105" xfId="19" applyNumberFormat="1" applyFont="1" applyFill="1" applyBorder="1" applyProtection="1"/>
    <xf numFmtId="43" fontId="20" fillId="20" borderId="32" xfId="19" applyNumberFormat="1" applyFont="1" applyFill="1" applyBorder="1" applyProtection="1"/>
    <xf numFmtId="165" fontId="14" fillId="23" borderId="0" xfId="22" applyNumberFormat="1" applyFont="1" applyFill="1" applyProtection="1"/>
    <xf numFmtId="165" fontId="15" fillId="0" borderId="0" xfId="22" applyNumberFormat="1" applyFont="1" applyProtection="1"/>
    <xf numFmtId="165" fontId="15" fillId="0" borderId="0" xfId="0" applyNumberFormat="1" applyFont="1"/>
    <xf numFmtId="0" fontId="14" fillId="20" borderId="109" xfId="16" applyFont="1" applyFill="1" applyBorder="1" applyAlignment="1" applyProtection="1">
      <alignment vertical="top" wrapText="1"/>
      <protection locked="0"/>
    </xf>
    <xf numFmtId="165" fontId="14" fillId="3" borderId="0" xfId="0" applyNumberFormat="1" applyFont="1" applyFill="1"/>
    <xf numFmtId="165" fontId="14" fillId="3" borderId="0" xfId="22" applyNumberFormat="1" applyFont="1" applyFill="1" applyProtection="1"/>
    <xf numFmtId="165" fontId="14" fillId="3" borderId="0" xfId="0" applyNumberFormat="1" applyFont="1" applyFill="1" applyProtection="1">
      <protection locked="0"/>
    </xf>
    <xf numFmtId="165" fontId="14" fillId="3" borderId="0" xfId="0" applyNumberFormat="1" applyFont="1" applyFill="1" applyAlignment="1">
      <alignment wrapText="1"/>
    </xf>
    <xf numFmtId="165" fontId="16" fillId="3" borderId="0" xfId="0" applyNumberFormat="1" applyFont="1" applyFill="1"/>
    <xf numFmtId="165" fontId="16" fillId="3" borderId="0" xfId="22" applyNumberFormat="1" applyFont="1" applyFill="1" applyBorder="1" applyAlignment="1" applyProtection="1">
      <alignment wrapText="1"/>
    </xf>
    <xf numFmtId="165" fontId="14" fillId="14" borderId="0" xfId="0" applyNumberFormat="1" applyFont="1" applyFill="1" applyProtection="1">
      <protection locked="0"/>
    </xf>
    <xf numFmtId="165" fontId="14" fillId="14" borderId="0" xfId="0" applyNumberFormat="1" applyFont="1" applyFill="1" applyAlignment="1">
      <alignment wrapText="1"/>
    </xf>
    <xf numFmtId="165" fontId="16" fillId="19" borderId="0" xfId="0" applyNumberFormat="1" applyFont="1" applyFill="1"/>
    <xf numFmtId="165" fontId="16" fillId="19" borderId="0" xfId="22" applyNumberFormat="1" applyFont="1" applyFill="1" applyProtection="1"/>
    <xf numFmtId="166" fontId="14" fillId="20" borderId="0" xfId="20" applyNumberFormat="1" applyFont="1" applyFill="1" applyBorder="1" applyAlignment="1" applyProtection="1">
      <alignment horizontal="right" wrapText="1"/>
      <protection locked="0"/>
    </xf>
    <xf numFmtId="0" fontId="18" fillId="3" borderId="41" xfId="0" applyFont="1" applyFill="1" applyBorder="1" applyAlignment="1" applyProtection="1">
      <alignment horizontal="right"/>
      <protection locked="0"/>
    </xf>
    <xf numFmtId="0" fontId="18" fillId="3" borderId="101" xfId="0" applyFont="1" applyFill="1" applyBorder="1" applyAlignment="1" applyProtection="1">
      <alignment horizontal="right"/>
      <protection locked="0"/>
    </xf>
    <xf numFmtId="0" fontId="14" fillId="0" borderId="0" xfId="0" applyFont="1" applyProtection="1">
      <protection locked="0"/>
    </xf>
    <xf numFmtId="0" fontId="14" fillId="0" borderId="19" xfId="0" applyFont="1" applyBorder="1" applyProtection="1">
      <protection locked="0"/>
    </xf>
    <xf numFmtId="0" fontId="18" fillId="3" borderId="1" xfId="0" applyFont="1" applyFill="1" applyBorder="1" applyAlignment="1" applyProtection="1">
      <alignment horizontal="right"/>
      <protection locked="0"/>
    </xf>
    <xf numFmtId="0" fontId="18" fillId="3" borderId="13" xfId="0" applyFont="1" applyFill="1" applyBorder="1" applyAlignment="1" applyProtection="1">
      <alignment horizontal="right"/>
      <protection locked="0"/>
    </xf>
    <xf numFmtId="41" fontId="14" fillId="0" borderId="32" xfId="0" applyNumberFormat="1" applyFont="1" applyBorder="1" applyAlignment="1" applyProtection="1">
      <alignment horizontal="center"/>
      <protection locked="0"/>
    </xf>
    <xf numFmtId="41" fontId="14" fillId="0" borderId="4" xfId="0" applyNumberFormat="1" applyFont="1" applyBorder="1" applyAlignment="1" applyProtection="1">
      <alignment horizontal="center"/>
      <protection locked="0"/>
    </xf>
    <xf numFmtId="41" fontId="14" fillId="0" borderId="107" xfId="0" applyNumberFormat="1" applyFont="1" applyBorder="1" applyAlignment="1" applyProtection="1">
      <alignment horizontal="center"/>
      <protection locked="0"/>
    </xf>
    <xf numFmtId="0" fontId="19" fillId="11" borderId="3" xfId="24" applyFont="1" applyBorder="1" applyAlignment="1" applyProtection="1">
      <alignment horizontal="center"/>
      <protection locked="0"/>
    </xf>
    <xf numFmtId="0" fontId="14" fillId="20" borderId="27" xfId="16" applyFont="1" applyFill="1" applyBorder="1" applyAlignment="1" applyProtection="1">
      <alignment horizontal="left"/>
      <protection locked="0"/>
    </xf>
    <xf numFmtId="0" fontId="14" fillId="20" borderId="39" xfId="16" applyFont="1" applyFill="1" applyBorder="1" applyAlignment="1" applyProtection="1">
      <alignment horizontal="left"/>
      <protection locked="0"/>
    </xf>
    <xf numFmtId="0" fontId="14" fillId="20" borderId="21" xfId="16" applyFont="1" applyFill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8" fillId="3" borderId="1" xfId="0" applyFont="1" applyFill="1" applyBorder="1" applyAlignment="1" applyProtection="1">
      <alignment horizontal="center"/>
      <protection locked="0"/>
    </xf>
    <xf numFmtId="0" fontId="18" fillId="3" borderId="13" xfId="0" applyFont="1" applyFill="1" applyBorder="1" applyAlignment="1" applyProtection="1">
      <alignment horizontal="center"/>
      <protection locked="0"/>
    </xf>
    <xf numFmtId="0" fontId="15" fillId="3" borderId="6" xfId="0" applyFont="1" applyFill="1" applyBorder="1" applyAlignment="1" applyProtection="1">
      <alignment horizontal="right"/>
      <protection locked="0"/>
    </xf>
    <xf numFmtId="0" fontId="15" fillId="3" borderId="1" xfId="0" applyFont="1" applyFill="1" applyBorder="1" applyAlignment="1" applyProtection="1">
      <alignment horizontal="right"/>
      <protection locked="0"/>
    </xf>
    <xf numFmtId="0" fontId="15" fillId="3" borderId="13" xfId="0" applyFont="1" applyFill="1" applyBorder="1" applyAlignment="1" applyProtection="1">
      <alignment horizontal="right"/>
      <protection locked="0"/>
    </xf>
    <xf numFmtId="0" fontId="15" fillId="4" borderId="10" xfId="0" applyFont="1" applyFill="1" applyBorder="1" applyAlignment="1" applyProtection="1">
      <alignment horizontal="center" wrapText="1"/>
      <protection locked="0"/>
    </xf>
    <xf numFmtId="0" fontId="15" fillId="4" borderId="12" xfId="0" applyFont="1" applyFill="1" applyBorder="1" applyAlignment="1" applyProtection="1">
      <alignment horizontal="center" wrapText="1"/>
      <protection locked="0"/>
    </xf>
    <xf numFmtId="0" fontId="18" fillId="15" borderId="6" xfId="0" applyFont="1" applyFill="1" applyBorder="1" applyAlignment="1" applyProtection="1">
      <alignment horizontal="right"/>
      <protection locked="0"/>
    </xf>
    <xf numFmtId="0" fontId="18" fillId="15" borderId="1" xfId="0" applyFont="1" applyFill="1" applyBorder="1" applyAlignment="1" applyProtection="1">
      <alignment horizontal="right"/>
      <protection locked="0"/>
    </xf>
    <xf numFmtId="0" fontId="18" fillId="19" borderId="1" xfId="0" applyFont="1" applyFill="1" applyBorder="1" applyAlignment="1" applyProtection="1">
      <alignment horizontal="right"/>
      <protection locked="0"/>
    </xf>
    <xf numFmtId="0" fontId="18" fillId="19" borderId="13" xfId="0" applyFont="1" applyFill="1" applyBorder="1" applyAlignment="1" applyProtection="1">
      <alignment horizontal="right"/>
      <protection locked="0"/>
    </xf>
    <xf numFmtId="0" fontId="18" fillId="3" borderId="12" xfId="0" applyFont="1" applyFill="1" applyBorder="1" applyAlignment="1" applyProtection="1">
      <alignment horizontal="right"/>
      <protection locked="0"/>
    </xf>
    <xf numFmtId="0" fontId="18" fillId="3" borderId="16" xfId="0" applyFont="1" applyFill="1" applyBorder="1" applyAlignment="1" applyProtection="1">
      <alignment horizontal="right"/>
      <protection locked="0"/>
    </xf>
    <xf numFmtId="0" fontId="15" fillId="0" borderId="15" xfId="0" applyFont="1" applyBorder="1" applyAlignment="1" applyProtection="1">
      <alignment horizontal="left"/>
      <protection locked="0"/>
    </xf>
    <xf numFmtId="0" fontId="15" fillId="0" borderId="12" xfId="0" applyFont="1" applyBorder="1" applyAlignment="1" applyProtection="1">
      <alignment horizontal="left"/>
      <protection locked="0"/>
    </xf>
    <xf numFmtId="0" fontId="28" fillId="0" borderId="10" xfId="0" applyFont="1" applyBorder="1" applyAlignment="1" applyProtection="1">
      <alignment wrapText="1"/>
      <protection locked="0"/>
    </xf>
    <xf numFmtId="0" fontId="18" fillId="0" borderId="10" xfId="0" applyFont="1" applyBorder="1" applyAlignment="1" applyProtection="1">
      <alignment wrapText="1"/>
      <protection locked="0"/>
    </xf>
    <xf numFmtId="0" fontId="15" fillId="19" borderId="1" xfId="0" applyFont="1" applyFill="1" applyBorder="1" applyAlignment="1" applyProtection="1">
      <alignment horizontal="right"/>
      <protection locked="0"/>
    </xf>
    <xf numFmtId="0" fontId="14" fillId="19" borderId="1" xfId="0" applyFont="1" applyFill="1" applyBorder="1" applyAlignment="1" applyProtection="1">
      <alignment horizontal="right"/>
      <protection locked="0"/>
    </xf>
    <xf numFmtId="0" fontId="22" fillId="20" borderId="25" xfId="19" applyFont="1" applyFill="1" applyBorder="1" applyAlignment="1" applyProtection="1">
      <alignment wrapText="1"/>
      <protection locked="0"/>
    </xf>
    <xf numFmtId="0" fontId="14" fillId="20" borderId="40" xfId="16" applyFont="1" applyFill="1" applyBorder="1" applyAlignment="1" applyProtection="1">
      <alignment horizontal="left"/>
      <protection locked="0"/>
    </xf>
    <xf numFmtId="0" fontId="14" fillId="20" borderId="41" xfId="16" applyFont="1" applyFill="1" applyBorder="1" applyAlignment="1" applyProtection="1">
      <alignment horizontal="left"/>
      <protection locked="0"/>
    </xf>
    <xf numFmtId="0" fontId="14" fillId="20" borderId="42" xfId="16" applyFont="1" applyFill="1" applyBorder="1" applyAlignment="1" applyProtection="1">
      <alignment horizontal="left"/>
      <protection locked="0"/>
    </xf>
    <xf numFmtId="0" fontId="18" fillId="19" borderId="12" xfId="0" applyFont="1" applyFill="1" applyBorder="1" applyAlignment="1" applyProtection="1">
      <alignment horizontal="right"/>
      <protection locked="0"/>
    </xf>
    <xf numFmtId="0" fontId="18" fillId="19" borderId="16" xfId="0" applyFont="1" applyFill="1" applyBorder="1" applyAlignment="1" applyProtection="1">
      <alignment horizontal="right"/>
      <protection locked="0"/>
    </xf>
    <xf numFmtId="0" fontId="20" fillId="3" borderId="106" xfId="17" applyFont="1" applyFill="1" applyBorder="1" applyAlignment="1" applyProtection="1">
      <alignment horizontal="center"/>
      <protection locked="0"/>
    </xf>
    <xf numFmtId="0" fontId="20" fillId="3" borderId="96" xfId="17" applyFont="1" applyFill="1" applyBorder="1" applyAlignment="1" applyProtection="1">
      <alignment horizontal="center"/>
      <protection locked="0"/>
    </xf>
    <xf numFmtId="0" fontId="14" fillId="20" borderId="27" xfId="18" applyFont="1" applyFill="1" applyBorder="1" applyAlignment="1" applyProtection="1">
      <alignment horizontal="center"/>
      <protection locked="0"/>
    </xf>
    <xf numFmtId="0" fontId="14" fillId="20" borderId="21" xfId="18" applyFont="1" applyFill="1" applyBorder="1" applyAlignment="1" applyProtection="1">
      <alignment horizontal="center"/>
      <protection locked="0"/>
    </xf>
    <xf numFmtId="0" fontId="20" fillId="3" borderId="27" xfId="17" applyFont="1" applyFill="1" applyBorder="1" applyAlignment="1" applyProtection="1">
      <alignment horizontal="center"/>
      <protection locked="0"/>
    </xf>
    <xf numFmtId="0" fontId="20" fillId="3" borderId="21" xfId="17" applyFont="1" applyFill="1" applyBorder="1" applyAlignment="1" applyProtection="1">
      <alignment horizontal="center"/>
      <protection locked="0"/>
    </xf>
    <xf numFmtId="0" fontId="20" fillId="20" borderId="27" xfId="18" applyFont="1" applyFill="1" applyBorder="1" applyAlignment="1" applyProtection="1">
      <alignment horizontal="center"/>
      <protection locked="0"/>
    </xf>
    <xf numFmtId="0" fontId="20" fillId="20" borderId="21" xfId="18" applyFont="1" applyFill="1" applyBorder="1" applyAlignment="1" applyProtection="1">
      <alignment horizontal="center"/>
      <protection locked="0"/>
    </xf>
    <xf numFmtId="0" fontId="15" fillId="0" borderId="26" xfId="0" applyFont="1" applyBorder="1" applyAlignment="1" applyProtection="1">
      <alignment horizontal="left" wrapText="1"/>
      <protection locked="0"/>
    </xf>
    <xf numFmtId="0" fontId="15" fillId="0" borderId="10" xfId="0" applyFont="1" applyBorder="1" applyAlignment="1" applyProtection="1">
      <alignment horizontal="left" wrapText="1"/>
      <protection locked="0"/>
    </xf>
    <xf numFmtId="0" fontId="22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right" vertical="top" wrapText="1"/>
      <protection locked="0"/>
    </xf>
    <xf numFmtId="0" fontId="22" fillId="9" borderId="12" xfId="0" applyFont="1" applyFill="1" applyBorder="1" applyAlignment="1" applyProtection="1">
      <alignment horizontal="center" vertical="top" wrapText="1"/>
      <protection locked="0"/>
    </xf>
    <xf numFmtId="0" fontId="15" fillId="15" borderId="0" xfId="0" applyFont="1" applyFill="1" applyAlignment="1" applyProtection="1">
      <alignment horizontal="right" vertical="center" wrapText="1"/>
      <protection locked="0"/>
    </xf>
    <xf numFmtId="0" fontId="22" fillId="22" borderId="44" xfId="0" applyFont="1" applyFill="1" applyBorder="1" applyAlignment="1" applyProtection="1">
      <alignment horizontal="left" vertical="center" wrapText="1"/>
      <protection locked="0"/>
    </xf>
    <xf numFmtId="0" fontId="22" fillId="22" borderId="45" xfId="0" applyFont="1" applyFill="1" applyBorder="1" applyAlignment="1" applyProtection="1">
      <alignment horizontal="left" vertical="center" wrapText="1"/>
      <protection locked="0"/>
    </xf>
    <xf numFmtId="0" fontId="22" fillId="22" borderId="46" xfId="0" applyFont="1" applyFill="1" applyBorder="1" applyAlignment="1" applyProtection="1">
      <alignment horizontal="left" vertical="center" wrapText="1"/>
      <protection locked="0"/>
    </xf>
    <xf numFmtId="0" fontId="29" fillId="22" borderId="47" xfId="0" applyFont="1" applyFill="1" applyBorder="1" applyAlignment="1">
      <alignment horizontal="left" vertical="top" wrapText="1"/>
    </xf>
    <xf numFmtId="0" fontId="29" fillId="22" borderId="48" xfId="0" applyFont="1" applyFill="1" applyBorder="1" applyAlignment="1">
      <alignment horizontal="left" vertical="top" wrapText="1"/>
    </xf>
    <xf numFmtId="0" fontId="26" fillId="3" borderId="50" xfId="0" applyFont="1" applyFill="1" applyBorder="1" applyAlignment="1">
      <alignment vertical="center" wrapText="1"/>
    </xf>
    <xf numFmtId="0" fontId="26" fillId="3" borderId="56" xfId="0" applyFont="1" applyFill="1" applyBorder="1" applyAlignment="1">
      <alignment vertical="center" wrapText="1"/>
    </xf>
    <xf numFmtId="0" fontId="27" fillId="20" borderId="52" xfId="0" applyFont="1" applyFill="1" applyBorder="1" applyAlignment="1">
      <alignment vertical="top" wrapText="1"/>
    </xf>
    <xf numFmtId="0" fontId="27" fillId="20" borderId="53" xfId="0" applyFont="1" applyFill="1" applyBorder="1" applyAlignment="1">
      <alignment vertical="top" wrapText="1"/>
    </xf>
    <xf numFmtId="0" fontId="22" fillId="3" borderId="54" xfId="0" applyFont="1" applyFill="1" applyBorder="1" applyAlignment="1" applyProtection="1">
      <alignment vertical="center" wrapText="1"/>
      <protection locked="0"/>
    </xf>
    <xf numFmtId="0" fontId="22" fillId="3" borderId="60" xfId="0" applyFont="1" applyFill="1" applyBorder="1" applyAlignment="1" applyProtection="1">
      <alignment vertical="center" wrapText="1"/>
      <protection locked="0"/>
    </xf>
    <xf numFmtId="0" fontId="20" fillId="20" borderId="52" xfId="0" applyFont="1" applyFill="1" applyBorder="1" applyAlignment="1" applyProtection="1">
      <alignment vertical="top" wrapText="1"/>
      <protection locked="0"/>
    </xf>
    <xf numFmtId="0" fontId="20" fillId="20" borderId="55" xfId="0" applyFont="1" applyFill="1" applyBorder="1" applyAlignment="1" applyProtection="1">
      <alignment vertical="top" wrapText="1"/>
      <protection locked="0"/>
    </xf>
    <xf numFmtId="0" fontId="20" fillId="17" borderId="52" xfId="0" applyFont="1" applyFill="1" applyBorder="1" applyAlignment="1" applyProtection="1">
      <alignment vertical="top" wrapText="1"/>
      <protection locked="0"/>
    </xf>
    <xf numFmtId="0" fontId="20" fillId="17" borderId="55" xfId="0" applyFont="1" applyFill="1" applyBorder="1" applyAlignment="1" applyProtection="1">
      <alignment vertical="top" wrapText="1"/>
      <protection locked="0"/>
    </xf>
    <xf numFmtId="0" fontId="27" fillId="20" borderId="58" xfId="0" applyFont="1" applyFill="1" applyBorder="1" applyAlignment="1">
      <alignment horizontal="left" vertical="top" wrapText="1"/>
    </xf>
    <xf numFmtId="0" fontId="27" fillId="20" borderId="59" xfId="0" applyFont="1" applyFill="1" applyBorder="1" applyAlignment="1">
      <alignment horizontal="left" vertical="top" wrapText="1"/>
    </xf>
    <xf numFmtId="0" fontId="20" fillId="20" borderId="58" xfId="0" applyFont="1" applyFill="1" applyBorder="1" applyAlignment="1" applyProtection="1">
      <alignment horizontal="left" vertical="top" wrapText="1"/>
      <protection locked="0"/>
    </xf>
    <xf numFmtId="0" fontId="20" fillId="20" borderId="61" xfId="0" applyFont="1" applyFill="1" applyBorder="1" applyAlignment="1" applyProtection="1">
      <alignment horizontal="left" vertical="top" wrapText="1"/>
      <protection locked="0"/>
    </xf>
    <xf numFmtId="0" fontId="20" fillId="17" borderId="58" xfId="0" applyFont="1" applyFill="1" applyBorder="1" applyAlignment="1" applyProtection="1">
      <alignment horizontal="left" vertical="top" wrapText="1"/>
      <protection locked="0"/>
    </xf>
    <xf numFmtId="0" fontId="20" fillId="17" borderId="61" xfId="0" applyFont="1" applyFill="1" applyBorder="1" applyAlignment="1" applyProtection="1">
      <alignment horizontal="left" vertical="top" wrapText="1"/>
      <protection locked="0"/>
    </xf>
    <xf numFmtId="0" fontId="27" fillId="0" borderId="64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0" fontId="27" fillId="0" borderId="13" xfId="0" applyFont="1" applyBorder="1" applyAlignment="1">
      <alignment horizontal="left" vertical="top" wrapText="1"/>
    </xf>
    <xf numFmtId="0" fontId="20" fillId="0" borderId="6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13" xfId="0" applyFont="1" applyBorder="1" applyAlignment="1" applyProtection="1">
      <alignment horizontal="left" vertical="top" wrapText="1"/>
      <protection locked="0"/>
    </xf>
    <xf numFmtId="0" fontId="27" fillId="0" borderId="62" xfId="0" applyFont="1" applyBorder="1" applyAlignment="1">
      <alignment horizontal="left" vertical="top" wrapText="1"/>
    </xf>
    <xf numFmtId="0" fontId="20" fillId="0" borderId="3" xfId="0" applyFont="1" applyBorder="1" applyAlignment="1" applyProtection="1">
      <alignment horizontal="left" vertical="top" wrapText="1"/>
      <protection locked="0"/>
    </xf>
    <xf numFmtId="0" fontId="27" fillId="0" borderId="3" xfId="0" applyFont="1" applyBorder="1" applyAlignment="1">
      <alignment horizontal="left" vertical="top" wrapText="1"/>
    </xf>
    <xf numFmtId="0" fontId="27" fillId="0" borderId="63" xfId="0" applyFont="1" applyBorder="1" applyAlignment="1">
      <alignment horizontal="left" vertical="top" wrapText="1"/>
    </xf>
    <xf numFmtId="0" fontId="27" fillId="0" borderId="71" xfId="0" applyFont="1" applyBorder="1" applyAlignment="1">
      <alignment horizontal="left" vertical="top" wrapText="1"/>
    </xf>
    <xf numFmtId="0" fontId="27" fillId="0" borderId="75" xfId="0" applyFont="1" applyBorder="1" applyAlignment="1">
      <alignment horizontal="left" vertical="top" wrapText="1"/>
    </xf>
    <xf numFmtId="0" fontId="20" fillId="0" borderId="73" xfId="0" applyFont="1" applyBorder="1" applyAlignment="1" applyProtection="1">
      <alignment horizontal="left" vertical="top" wrapText="1"/>
      <protection locked="0"/>
    </xf>
    <xf numFmtId="0" fontId="20" fillId="0" borderId="76" xfId="0" applyFont="1" applyBorder="1" applyAlignment="1" applyProtection="1">
      <alignment horizontal="left" vertical="top" wrapText="1"/>
      <protection locked="0"/>
    </xf>
    <xf numFmtId="0" fontId="27" fillId="0" borderId="78" xfId="0" applyFont="1" applyBorder="1" applyAlignment="1">
      <alignment horizontal="left" vertical="top" wrapText="1"/>
    </xf>
    <xf numFmtId="0" fontId="20" fillId="0" borderId="79" xfId="0" applyFont="1" applyBorder="1" applyAlignment="1" applyProtection="1">
      <alignment horizontal="left" vertical="top" wrapText="1"/>
      <protection locked="0"/>
    </xf>
    <xf numFmtId="0" fontId="27" fillId="0" borderId="50" xfId="0" applyFont="1" applyBorder="1" applyAlignment="1">
      <alignment horizontal="left" vertical="top" wrapText="1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7" fillId="3" borderId="66" xfId="0" applyFont="1" applyFill="1" applyBorder="1" applyAlignment="1">
      <alignment horizontal="left" vertical="top" wrapText="1"/>
    </xf>
    <xf numFmtId="0" fontId="27" fillId="3" borderId="67" xfId="0" applyFont="1" applyFill="1" applyBorder="1" applyAlignment="1">
      <alignment horizontal="left" vertical="top" wrapText="1"/>
    </xf>
    <xf numFmtId="0" fontId="20" fillId="3" borderId="69" xfId="0" applyFont="1" applyFill="1" applyBorder="1" applyAlignment="1" applyProtection="1">
      <alignment horizontal="left" vertical="top" wrapText="1"/>
      <protection locked="0"/>
    </xf>
    <xf numFmtId="0" fontId="20" fillId="3" borderId="67" xfId="0" applyFont="1" applyFill="1" applyBorder="1" applyAlignment="1" applyProtection="1">
      <alignment horizontal="left" vertical="top" wrapText="1"/>
      <protection locked="0"/>
    </xf>
    <xf numFmtId="0" fontId="20" fillId="0" borderId="82" xfId="0" applyFont="1" applyBorder="1" applyAlignment="1" applyProtection="1">
      <alignment horizontal="left" vertical="top" wrapText="1"/>
      <protection locked="0"/>
    </xf>
    <xf numFmtId="0" fontId="27" fillId="0" borderId="83" xfId="0" applyFont="1" applyBorder="1" applyAlignment="1">
      <alignment horizontal="left" vertical="top" wrapText="1"/>
    </xf>
    <xf numFmtId="0" fontId="20" fillId="0" borderId="86" xfId="0" applyFont="1" applyBorder="1" applyAlignment="1" applyProtection="1">
      <alignment horizontal="left" vertical="top" wrapText="1"/>
      <protection locked="0"/>
    </xf>
    <xf numFmtId="0" fontId="27" fillId="0" borderId="56" xfId="0" applyFont="1" applyBorder="1" applyAlignment="1">
      <alignment horizontal="left" vertical="top" wrapText="1"/>
    </xf>
    <xf numFmtId="0" fontId="20" fillId="0" borderId="80" xfId="0" applyFont="1" applyBorder="1" applyAlignment="1" applyProtection="1">
      <alignment horizontal="left" vertical="top" wrapText="1"/>
      <protection locked="0"/>
    </xf>
    <xf numFmtId="0" fontId="20" fillId="0" borderId="81" xfId="0" applyFont="1" applyBorder="1" applyAlignment="1" applyProtection="1">
      <alignment horizontal="left" vertical="top" wrapText="1"/>
      <protection locked="0"/>
    </xf>
    <xf numFmtId="0" fontId="26" fillId="0" borderId="64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26" fillId="0" borderId="13" xfId="0" applyFont="1" applyBorder="1" applyAlignment="1">
      <alignment horizontal="left" vertical="top" wrapText="1"/>
    </xf>
    <xf numFmtId="0" fontId="22" fillId="0" borderId="6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3" xfId="0" applyFont="1" applyBorder="1" applyAlignment="1" applyProtection="1">
      <alignment horizontal="left" vertical="top" wrapText="1"/>
      <protection locked="0"/>
    </xf>
    <xf numFmtId="0" fontId="27" fillId="0" borderId="12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0" fillId="0" borderId="15" xfId="0" applyFont="1" applyBorder="1" applyAlignment="1" applyProtection="1">
      <alignment horizontal="left" vertical="top" wrapText="1"/>
      <protection locked="0"/>
    </xf>
    <xf numFmtId="0" fontId="20" fillId="0" borderId="12" xfId="0" applyFont="1" applyBorder="1" applyAlignment="1" applyProtection="1">
      <alignment horizontal="left" vertical="top" wrapText="1"/>
      <protection locked="0"/>
    </xf>
    <xf numFmtId="0" fontId="20" fillId="0" borderId="16" xfId="0" applyFont="1" applyBorder="1" applyAlignment="1" applyProtection="1">
      <alignment horizontal="left" vertical="top" wrapText="1"/>
      <protection locked="0"/>
    </xf>
    <xf numFmtId="0" fontId="26" fillId="15" borderId="62" xfId="0" applyFont="1" applyFill="1" applyBorder="1" applyAlignment="1">
      <alignment horizontal="left" vertical="top" wrapText="1"/>
    </xf>
    <xf numFmtId="0" fontId="26" fillId="15" borderId="3" xfId="0" applyFont="1" applyFill="1" applyBorder="1" applyAlignment="1">
      <alignment horizontal="left" vertical="top" wrapText="1"/>
    </xf>
    <xf numFmtId="0" fontId="22" fillId="15" borderId="3" xfId="0" applyFont="1" applyFill="1" applyBorder="1" applyAlignment="1" applyProtection="1">
      <alignment horizontal="left" vertical="top" wrapText="1"/>
      <protection locked="0"/>
    </xf>
    <xf numFmtId="0" fontId="26" fillId="3" borderId="88" xfId="0" applyFont="1" applyFill="1" applyBorder="1" applyAlignment="1">
      <alignment horizontal="left" vertical="top" wrapText="1"/>
    </xf>
    <xf numFmtId="0" fontId="26" fillId="3" borderId="89" xfId="0" applyFont="1" applyFill="1" applyBorder="1" applyAlignment="1">
      <alignment horizontal="left" vertical="top" wrapText="1"/>
    </xf>
    <xf numFmtId="0" fontId="26" fillId="3" borderId="90" xfId="0" applyFont="1" applyFill="1" applyBorder="1" applyAlignment="1">
      <alignment horizontal="left" vertical="top" wrapText="1"/>
    </xf>
    <xf numFmtId="0" fontId="22" fillId="3" borderId="3" xfId="0" applyFont="1" applyFill="1" applyBorder="1" applyAlignment="1" applyProtection="1">
      <alignment horizontal="left" vertical="top" wrapText="1"/>
      <protection locked="0"/>
    </xf>
    <xf numFmtId="0" fontId="26" fillId="3" borderId="64" xfId="0" applyFont="1" applyFill="1" applyBorder="1" applyAlignment="1">
      <alignment horizontal="left" vertical="top" wrapText="1"/>
    </xf>
    <xf numFmtId="0" fontId="26" fillId="3" borderId="1" xfId="0" applyFont="1" applyFill="1" applyBorder="1" applyAlignment="1">
      <alignment horizontal="left" vertical="top" wrapText="1"/>
    </xf>
    <xf numFmtId="0" fontId="26" fillId="3" borderId="13" xfId="0" applyFont="1" applyFill="1" applyBorder="1" applyAlignment="1">
      <alignment horizontal="left" vertical="top" wrapText="1"/>
    </xf>
    <xf numFmtId="0" fontId="20" fillId="18" borderId="52" xfId="0" applyFont="1" applyFill="1" applyBorder="1" applyAlignment="1" applyProtection="1">
      <alignment vertical="top" wrapText="1"/>
      <protection locked="0"/>
    </xf>
    <xf numFmtId="0" fontId="20" fillId="18" borderId="55" xfId="0" applyFont="1" applyFill="1" applyBorder="1" applyAlignment="1" applyProtection="1">
      <alignment vertical="top" wrapText="1"/>
      <protection locked="0"/>
    </xf>
    <xf numFmtId="0" fontId="20" fillId="18" borderId="58" xfId="0" applyFont="1" applyFill="1" applyBorder="1" applyAlignment="1" applyProtection="1">
      <alignment horizontal="left" vertical="top" wrapText="1"/>
      <protection locked="0"/>
    </xf>
    <xf numFmtId="0" fontId="20" fillId="18" borderId="61" xfId="0" applyFont="1" applyFill="1" applyBorder="1" applyAlignment="1" applyProtection="1">
      <alignment horizontal="left" vertical="top" wrapText="1"/>
      <protection locked="0"/>
    </xf>
    <xf numFmtId="0" fontId="25" fillId="0" borderId="0" xfId="28" applyFont="1" applyAlignment="1" applyProtection="1">
      <alignment horizontal="left" vertical="top" wrapText="1"/>
      <protection locked="0"/>
    </xf>
    <xf numFmtId="0" fontId="22" fillId="15" borderId="6" xfId="0" applyFont="1" applyFill="1" applyBorder="1" applyAlignment="1" applyProtection="1">
      <alignment horizontal="left" vertical="top" wrapText="1"/>
      <protection locked="0"/>
    </xf>
    <xf numFmtId="0" fontId="22" fillId="15" borderId="1" xfId="0" applyFont="1" applyFill="1" applyBorder="1" applyAlignment="1" applyProtection="1">
      <alignment horizontal="left" vertical="top" wrapText="1"/>
      <protection locked="0"/>
    </xf>
    <xf numFmtId="0" fontId="22" fillId="15" borderId="13" xfId="0" applyFont="1" applyFill="1" applyBorder="1" applyAlignment="1" applyProtection="1">
      <alignment horizontal="left" vertical="top" wrapText="1"/>
      <protection locked="0"/>
    </xf>
    <xf numFmtId="0" fontId="22" fillId="3" borderId="6" xfId="0" applyFont="1" applyFill="1" applyBorder="1" applyAlignment="1" applyProtection="1">
      <alignment horizontal="left" vertical="top" wrapText="1"/>
      <protection locked="0"/>
    </xf>
    <xf numFmtId="0" fontId="22" fillId="3" borderId="1" xfId="0" applyFont="1" applyFill="1" applyBorder="1" applyAlignment="1" applyProtection="1">
      <alignment horizontal="left" vertical="top" wrapText="1"/>
      <protection locked="0"/>
    </xf>
    <xf numFmtId="0" fontId="22" fillId="3" borderId="13" xfId="0" applyFont="1" applyFill="1" applyBorder="1" applyAlignment="1" applyProtection="1">
      <alignment horizontal="left" vertical="top" wrapText="1"/>
      <protection locked="0"/>
    </xf>
    <xf numFmtId="0" fontId="34" fillId="28" borderId="12" xfId="0" applyFont="1" applyFill="1" applyBorder="1" applyAlignment="1">
      <alignment horizontal="center"/>
    </xf>
    <xf numFmtId="0" fontId="34" fillId="22" borderId="0" xfId="0" applyFont="1" applyFill="1" applyAlignment="1">
      <alignment horizontal="center"/>
    </xf>
    <xf numFmtId="0" fontId="34" fillId="24" borderId="0" xfId="0" applyFont="1" applyFill="1" applyAlignment="1">
      <alignment horizontal="center"/>
    </xf>
    <xf numFmtId="0" fontId="34" fillId="25" borderId="0" xfId="0" applyFont="1" applyFill="1" applyAlignment="1">
      <alignment horizontal="center"/>
    </xf>
    <xf numFmtId="0" fontId="34" fillId="26" borderId="0" xfId="0" applyFont="1" applyFill="1" applyAlignment="1">
      <alignment horizontal="center"/>
    </xf>
    <xf numFmtId="0" fontId="34" fillId="27" borderId="0" xfId="0" applyFont="1" applyFill="1" applyAlignment="1">
      <alignment horizontal="center"/>
    </xf>
    <xf numFmtId="0" fontId="34" fillId="28" borderId="0" xfId="0" applyFont="1" applyFill="1" applyAlignment="1">
      <alignment horizontal="center"/>
    </xf>
    <xf numFmtId="0" fontId="34" fillId="22" borderId="12" xfId="0" applyFont="1" applyFill="1" applyBorder="1" applyAlignment="1">
      <alignment horizontal="center"/>
    </xf>
    <xf numFmtId="0" fontId="34" fillId="24" borderId="12" xfId="0" applyFont="1" applyFill="1" applyBorder="1" applyAlignment="1">
      <alignment horizontal="center"/>
    </xf>
    <xf numFmtId="0" fontId="34" fillId="25" borderId="12" xfId="0" applyFont="1" applyFill="1" applyBorder="1" applyAlignment="1">
      <alignment horizontal="center"/>
    </xf>
    <xf numFmtId="0" fontId="34" fillId="26" borderId="12" xfId="0" applyFont="1" applyFill="1" applyBorder="1" applyAlignment="1">
      <alignment horizontal="center"/>
    </xf>
    <xf numFmtId="0" fontId="34" fillId="27" borderId="12" xfId="0" applyFont="1" applyFill="1" applyBorder="1" applyAlignment="1">
      <alignment horizontal="center"/>
    </xf>
    <xf numFmtId="41" fontId="15" fillId="0" borderId="32" xfId="0" applyNumberFormat="1" applyFont="1" applyFill="1" applyBorder="1" applyAlignment="1" applyProtection="1">
      <alignment horizontal="center"/>
      <protection locked="0"/>
    </xf>
    <xf numFmtId="41" fontId="15" fillId="0" borderId="11" xfId="0" applyNumberFormat="1" applyFont="1" applyBorder="1" applyAlignment="1" applyProtection="1">
      <alignment horizontal="center" vertical="center" wrapText="1"/>
      <protection locked="0"/>
    </xf>
    <xf numFmtId="41" fontId="15" fillId="0" borderId="15" xfId="0" applyNumberFormat="1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41" fontId="15" fillId="9" borderId="31" xfId="0" applyNumberFormat="1" applyFont="1" applyFill="1" applyBorder="1" applyAlignment="1" applyProtection="1">
      <alignment horizontal="center" vertical="center" wrapText="1"/>
      <protection locked="0"/>
    </xf>
    <xf numFmtId="9" fontId="14" fillId="0" borderId="0" xfId="0" applyNumberFormat="1" applyFont="1" applyAlignment="1" applyProtection="1">
      <alignment vertical="center"/>
      <protection locked="0"/>
    </xf>
    <xf numFmtId="166" fontId="14" fillId="0" borderId="0" xfId="0" applyNumberFormat="1" applyFont="1" applyAlignment="1" applyProtection="1">
      <alignment vertical="center"/>
      <protection locked="0"/>
    </xf>
    <xf numFmtId="41" fontId="14" fillId="0" borderId="0" xfId="0" applyNumberFormat="1" applyFont="1" applyAlignment="1" applyProtection="1">
      <alignment vertical="center"/>
      <protection locked="0"/>
    </xf>
    <xf numFmtId="41" fontId="15" fillId="0" borderId="11" xfId="0" applyNumberFormat="1" applyFont="1" applyBorder="1" applyAlignment="1" applyProtection="1">
      <alignment horizontal="center" vertical="center" wrapText="1"/>
      <protection locked="0"/>
    </xf>
    <xf numFmtId="41" fontId="15" fillId="0" borderId="9" xfId="0" applyNumberFormat="1" applyFont="1" applyBorder="1" applyAlignment="1" applyProtection="1">
      <alignment horizontal="center" vertical="center" wrapText="1"/>
      <protection locked="0"/>
    </xf>
    <xf numFmtId="41" fontId="15" fillId="0" borderId="110" xfId="0" applyNumberFormat="1" applyFont="1" applyBorder="1" applyAlignment="1" applyProtection="1">
      <alignment horizontal="center" vertical="center" wrapText="1"/>
      <protection locked="0"/>
    </xf>
    <xf numFmtId="41" fontId="15" fillId="0" borderId="111" xfId="0" applyNumberFormat="1" applyFont="1" applyBorder="1" applyAlignment="1" applyProtection="1">
      <alignment horizontal="center" vertical="center" wrapText="1"/>
      <protection locked="0"/>
    </xf>
  </cellXfs>
  <cellStyles count="30">
    <cellStyle name="20% - Accent3" xfId="17" builtinId="38"/>
    <cellStyle name="20% - Accent4" xfId="18" builtinId="42"/>
    <cellStyle name="40% - Accent1" xfId="19" builtinId="31"/>
    <cellStyle name="Accent2" xfId="26" builtinId="33"/>
    <cellStyle name="Accent3" xfId="27" builtinId="37"/>
    <cellStyle name="Calculation" xfId="23" builtinId="22"/>
    <cellStyle name="Check Cell" xfId="24" builtinId="23"/>
    <cellStyle name="Comma" xfId="29" builtinId="3"/>
    <cellStyle name="Comma 2" xfId="3" xr:uid="{00000000-0005-0000-0000-000007000000}"/>
    <cellStyle name="Comma 3" xfId="21" xr:uid="{00000000-0005-0000-0000-000008000000}"/>
    <cellStyle name="Currency" xfId="22" builtinId="4"/>
    <cellStyle name="Currency 2" xfId="4" xr:uid="{00000000-0005-0000-0000-00000A000000}"/>
    <cellStyle name="Currency 3" xfId="20" xr:uid="{00000000-0005-0000-0000-00000B000000}"/>
    <cellStyle name="Explanatory Text" xfId="25" builtinId="53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28" builtinId="8"/>
    <cellStyle name="Normal" xfId="0" builtinId="0"/>
    <cellStyle name="Normal 2" xfId="2" xr:uid="{00000000-0005-0000-0000-000019000000}"/>
    <cellStyle name="Note" xfId="16" builtinId="10"/>
    <cellStyle name="Percent" xfId="1" builtinId="5"/>
    <cellStyle name="Percent 2" xfId="5" xr:uid="{00000000-0005-0000-0000-00001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DDD"/>
      <color rgb="FF06EAEA"/>
      <color rgb="FFFFFF00"/>
      <color rgb="FFFFFFCC"/>
      <color rgb="FFFFFF99"/>
      <color rgb="FFEAEAEA"/>
      <color rgb="FFDBD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7</xdr:row>
      <xdr:rowOff>38100</xdr:rowOff>
    </xdr:from>
    <xdr:to>
      <xdr:col>0</xdr:col>
      <xdr:colOff>190500</xdr:colOff>
      <xdr:row>8</xdr:row>
      <xdr:rowOff>38100</xdr:rowOff>
    </xdr:to>
    <xdr:pic>
      <xdr:nvPicPr>
        <xdr:cNvPr id="2" name="Picture 1" descr="BD21298_">
          <a:extLst>
            <a:ext uri="{FF2B5EF4-FFF2-40B4-BE49-F238E27FC236}">
              <a16:creationId xmlns:a16="http://schemas.microsoft.com/office/drawing/2014/main" id="{BF2E62E6-E601-4257-8885-7661D98C5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149350"/>
          <a:ext cx="123825" cy="15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38</xdr:row>
      <xdr:rowOff>38100</xdr:rowOff>
    </xdr:from>
    <xdr:to>
      <xdr:col>0</xdr:col>
      <xdr:colOff>190500</xdr:colOff>
      <xdr:row>39</xdr:row>
      <xdr:rowOff>38100</xdr:rowOff>
    </xdr:to>
    <xdr:pic>
      <xdr:nvPicPr>
        <xdr:cNvPr id="3" name="Picture 2" descr="BD21298_">
          <a:extLst>
            <a:ext uri="{FF2B5EF4-FFF2-40B4-BE49-F238E27FC236}">
              <a16:creationId xmlns:a16="http://schemas.microsoft.com/office/drawing/2014/main" id="{E5A70D9C-F6EB-49E7-A1E7-045BFA05A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032500"/>
          <a:ext cx="123825" cy="15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osbm.nc.gov/budget/budget-manua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V101"/>
  <sheetViews>
    <sheetView tabSelected="1" zoomScaleNormal="100" zoomScaleSheetLayoutView="130" workbookViewId="0">
      <selection activeCell="D1" sqref="D1"/>
    </sheetView>
  </sheetViews>
  <sheetFormatPr defaultColWidth="8.85546875" defaultRowHeight="30" customHeight="1" outlineLevelRow="1" outlineLevelCol="1" x14ac:dyDescent="0.2"/>
  <cols>
    <col min="1" max="1" width="5.7109375" style="45" customWidth="1"/>
    <col min="2" max="2" width="5.42578125" style="45" customWidth="1"/>
    <col min="3" max="3" width="17" style="45" customWidth="1"/>
    <col min="4" max="4" width="11.140625" style="45" customWidth="1"/>
    <col min="5" max="5" width="12" style="45" customWidth="1"/>
    <col min="6" max="6" width="11.28515625" style="45" customWidth="1"/>
    <col min="7" max="7" width="11.42578125" style="45" customWidth="1"/>
    <col min="8" max="8" width="10.42578125" style="45" customWidth="1"/>
    <col min="9" max="9" width="10.7109375" style="45" customWidth="1"/>
    <col min="10" max="11" width="10.42578125" style="45" customWidth="1"/>
    <col min="12" max="12" width="12.85546875" style="44" customWidth="1"/>
    <col min="13" max="13" width="13.42578125" style="44" customWidth="1"/>
    <col min="14" max="14" width="14.42578125" style="44" customWidth="1"/>
    <col min="15" max="15" width="13.7109375" style="44" customWidth="1"/>
    <col min="16" max="16" width="13.42578125" style="44" customWidth="1"/>
    <col min="17" max="17" width="18.140625" style="142" customWidth="1"/>
    <col min="18" max="18" width="16.85546875" style="45" hidden="1" customWidth="1"/>
    <col min="19" max="19" width="11.42578125" style="45" hidden="1" customWidth="1" outlineLevel="1"/>
    <col min="20" max="20" width="17.85546875" style="45" hidden="1" customWidth="1" outlineLevel="1"/>
    <col min="21" max="21" width="14.42578125" style="45" hidden="1" customWidth="1" outlineLevel="1"/>
    <col min="22" max="22" width="12.28515625" style="45" customWidth="1" collapsed="1"/>
    <col min="23" max="16384" width="8.85546875" style="45"/>
  </cols>
  <sheetData>
    <row r="1" spans="1:22" ht="31.5" customHeight="1" thickBot="1" x14ac:dyDescent="0.25">
      <c r="C1" s="45" t="s">
        <v>144</v>
      </c>
      <c r="D1" s="45" t="s">
        <v>217</v>
      </c>
      <c r="G1" s="141">
        <v>0</v>
      </c>
      <c r="H1" s="141">
        <v>1</v>
      </c>
      <c r="I1" s="141">
        <v>2</v>
      </c>
      <c r="J1" s="141">
        <v>3</v>
      </c>
      <c r="K1" s="141">
        <v>4</v>
      </c>
      <c r="L1" s="45"/>
      <c r="V1" s="143" t="s">
        <v>78</v>
      </c>
    </row>
    <row r="2" spans="1:22" ht="14.25" thickTop="1" thickBot="1" x14ac:dyDescent="0.25">
      <c r="B2" s="144" t="s">
        <v>34</v>
      </c>
      <c r="C2" s="145"/>
      <c r="D2" s="386" t="s">
        <v>216</v>
      </c>
      <c r="E2" s="386"/>
      <c r="F2" s="145" t="s">
        <v>35</v>
      </c>
      <c r="G2" s="97" t="s">
        <v>201</v>
      </c>
      <c r="H2" s="146"/>
      <c r="I2" s="147"/>
      <c r="J2" s="147"/>
      <c r="K2" s="147"/>
      <c r="L2" s="148" t="s">
        <v>8</v>
      </c>
      <c r="M2" s="148" t="s">
        <v>9</v>
      </c>
      <c r="N2" s="148" t="s">
        <v>10</v>
      </c>
      <c r="O2" s="148" t="s">
        <v>32</v>
      </c>
      <c r="P2" s="149" t="s">
        <v>33</v>
      </c>
      <c r="Q2" s="150" t="s">
        <v>87</v>
      </c>
      <c r="R2" s="151" t="s">
        <v>15</v>
      </c>
      <c r="V2" s="44"/>
    </row>
    <row r="3" spans="1:22" ht="30" customHeight="1" thickTop="1" x14ac:dyDescent="0.2">
      <c r="B3" s="152" t="s">
        <v>27</v>
      </c>
      <c r="E3" s="153" t="s">
        <v>80</v>
      </c>
      <c r="F3" s="396" t="s">
        <v>79</v>
      </c>
      <c r="K3" s="154"/>
      <c r="L3" s="155"/>
      <c r="M3" s="155"/>
      <c r="N3" s="155"/>
      <c r="O3" s="155"/>
      <c r="P3" s="156"/>
      <c r="Q3" s="157"/>
      <c r="S3" s="158" t="s">
        <v>77</v>
      </c>
      <c r="T3" s="349" t="s">
        <v>76</v>
      </c>
      <c r="U3" s="350" t="s">
        <v>215</v>
      </c>
    </row>
    <row r="4" spans="1:22" ht="42.75" customHeight="1" x14ac:dyDescent="0.2">
      <c r="B4" s="159" t="s">
        <v>54</v>
      </c>
      <c r="C4" s="160"/>
      <c r="D4" s="160"/>
      <c r="E4" s="161" t="s">
        <v>20</v>
      </c>
      <c r="F4" s="397"/>
      <c r="G4" s="161" t="s">
        <v>17</v>
      </c>
      <c r="H4" s="161" t="s">
        <v>18</v>
      </c>
      <c r="I4" s="161" t="s">
        <v>19</v>
      </c>
      <c r="J4" s="161" t="s">
        <v>30</v>
      </c>
      <c r="K4" s="162" t="s">
        <v>31</v>
      </c>
      <c r="L4" s="163" t="s">
        <v>1</v>
      </c>
      <c r="M4" s="163" t="s">
        <v>1</v>
      </c>
      <c r="N4" s="163" t="s">
        <v>1</v>
      </c>
      <c r="O4" s="163" t="s">
        <v>1</v>
      </c>
      <c r="P4" s="164" t="s">
        <v>1</v>
      </c>
      <c r="Q4" s="165" t="s">
        <v>1</v>
      </c>
      <c r="S4" s="45" t="s">
        <v>75</v>
      </c>
    </row>
    <row r="5" spans="1:22" ht="15.6" customHeight="1" x14ac:dyDescent="0.2">
      <c r="B5" s="166" t="s">
        <v>0</v>
      </c>
      <c r="C5" s="365"/>
      <c r="D5" s="376"/>
      <c r="E5" s="376"/>
      <c r="F5" s="167">
        <v>9</v>
      </c>
      <c r="G5" s="98"/>
      <c r="H5" s="98"/>
      <c r="I5" s="98"/>
      <c r="J5" s="98"/>
      <c r="K5" s="98"/>
      <c r="L5" s="47">
        <f>$D5/$F5*G5</f>
        <v>0</v>
      </c>
      <c r="M5" s="47">
        <f>$D5*1.03^H$1/$F5*H5</f>
        <v>0</v>
      </c>
      <c r="N5" s="47">
        <f>$D5*1.03^I$1/$F5*I5</f>
        <v>0</v>
      </c>
      <c r="O5" s="47">
        <f>$D5*1.03^J$1/$F5*J5</f>
        <v>0</v>
      </c>
      <c r="P5" s="48">
        <f>$D5*1.03^K$1/$F5*K5</f>
        <v>0</v>
      </c>
      <c r="Q5" s="49">
        <f>SUM(L5:P5)</f>
        <v>0</v>
      </c>
      <c r="R5" s="45">
        <f>SUM(G5:K5)</f>
        <v>0</v>
      </c>
      <c r="S5" s="43">
        <v>0</v>
      </c>
      <c r="T5" s="272">
        <f>Q5*S5</f>
        <v>0</v>
      </c>
      <c r="U5" s="272">
        <f>Q5-T5</f>
        <v>0</v>
      </c>
      <c r="V5" s="44"/>
    </row>
    <row r="6" spans="1:22" ht="15.6" customHeight="1" x14ac:dyDescent="0.2">
      <c r="B6" s="166" t="s">
        <v>16</v>
      </c>
      <c r="C6" s="365"/>
      <c r="D6" s="376"/>
      <c r="E6" s="376"/>
      <c r="F6" s="167">
        <v>9</v>
      </c>
      <c r="G6" s="98"/>
      <c r="H6" s="98"/>
      <c r="I6" s="98"/>
      <c r="J6" s="98"/>
      <c r="K6" s="98"/>
      <c r="L6" s="47">
        <f>$D6/$F6*G6</f>
        <v>0</v>
      </c>
      <c r="M6" s="47">
        <f t="shared" ref="M6:M12" si="0">$D6*1.03^H$1/$F6*H6</f>
        <v>0</v>
      </c>
      <c r="N6" s="47">
        <f t="shared" ref="N6:N11" si="1">$D6*1.03^I$1/$F6*I6</f>
        <v>0</v>
      </c>
      <c r="O6" s="47">
        <f t="shared" ref="O6:O11" si="2">$D6*1.03^J$1/$F6*J6</f>
        <v>0</v>
      </c>
      <c r="P6" s="48">
        <f t="shared" ref="P6:P11" si="3">$D6*1.03^K$1/$F6*K6</f>
        <v>0</v>
      </c>
      <c r="Q6" s="49">
        <f>SUM(L6:P6)</f>
        <v>0</v>
      </c>
      <c r="R6" s="45">
        <f>SUM(G6:K6)</f>
        <v>0</v>
      </c>
      <c r="S6" s="43">
        <v>0</v>
      </c>
      <c r="T6" s="272">
        <f t="shared" ref="T6:T12" si="4">Q6*S6</f>
        <v>0</v>
      </c>
      <c r="U6" s="272">
        <f t="shared" ref="U6:U12" si="5">Q6-T6</f>
        <v>0</v>
      </c>
      <c r="V6" s="44"/>
    </row>
    <row r="7" spans="1:22" ht="15.6" customHeight="1" x14ac:dyDescent="0.2">
      <c r="B7" s="166" t="s">
        <v>16</v>
      </c>
      <c r="C7" s="365"/>
      <c r="D7" s="376"/>
      <c r="E7" s="376"/>
      <c r="F7" s="167">
        <v>10</v>
      </c>
      <c r="G7" s="98"/>
      <c r="H7" s="98"/>
      <c r="I7" s="98"/>
      <c r="J7" s="98"/>
      <c r="K7" s="98"/>
      <c r="L7" s="47">
        <f t="shared" ref="L7:L9" si="6">$D7/$F7*G7</f>
        <v>0</v>
      </c>
      <c r="M7" s="47">
        <f t="shared" ref="M7:M9" si="7">$D7*1.03^H$1/$F7*H7</f>
        <v>0</v>
      </c>
      <c r="N7" s="47">
        <f t="shared" ref="N7:N9" si="8">$D7*1.03^I$1/$F7*I7</f>
        <v>0</v>
      </c>
      <c r="O7" s="47">
        <f t="shared" ref="O7:O9" si="9">$D7*1.03^J$1/$F7*J7</f>
        <v>0</v>
      </c>
      <c r="P7" s="48">
        <f t="shared" ref="P7:P9" si="10">$D7*1.03^K$1/$F7*K7</f>
        <v>0</v>
      </c>
      <c r="Q7" s="49">
        <f t="shared" ref="Q7:Q9" si="11">SUM(L7:P7)</f>
        <v>0</v>
      </c>
      <c r="R7" s="45">
        <f t="shared" ref="R7:R9" si="12">SUM(G7:K7)</f>
        <v>0</v>
      </c>
      <c r="S7" s="43">
        <v>0</v>
      </c>
      <c r="T7" s="272">
        <f t="shared" si="4"/>
        <v>0</v>
      </c>
      <c r="U7" s="272">
        <f t="shared" si="5"/>
        <v>0</v>
      </c>
      <c r="V7" s="44"/>
    </row>
    <row r="8" spans="1:22" ht="15.6" customHeight="1" x14ac:dyDescent="0.2">
      <c r="B8" s="166" t="s">
        <v>16</v>
      </c>
      <c r="C8" s="365"/>
      <c r="D8" s="376"/>
      <c r="E8" s="376"/>
      <c r="F8" s="167">
        <v>11</v>
      </c>
      <c r="G8" s="98"/>
      <c r="H8" s="98"/>
      <c r="I8" s="98"/>
      <c r="J8" s="98"/>
      <c r="K8" s="98"/>
      <c r="L8" s="47">
        <f t="shared" si="6"/>
        <v>0</v>
      </c>
      <c r="M8" s="47">
        <f t="shared" si="7"/>
        <v>0</v>
      </c>
      <c r="N8" s="47">
        <f t="shared" si="8"/>
        <v>0</v>
      </c>
      <c r="O8" s="47">
        <f t="shared" si="9"/>
        <v>0</v>
      </c>
      <c r="P8" s="48">
        <f t="shared" si="10"/>
        <v>0</v>
      </c>
      <c r="Q8" s="49">
        <f t="shared" si="11"/>
        <v>0</v>
      </c>
      <c r="R8" s="45">
        <f t="shared" si="12"/>
        <v>0</v>
      </c>
      <c r="S8" s="43">
        <v>0</v>
      </c>
      <c r="T8" s="272">
        <f t="shared" si="4"/>
        <v>0</v>
      </c>
      <c r="U8" s="272">
        <f t="shared" si="5"/>
        <v>0</v>
      </c>
      <c r="V8" s="44"/>
    </row>
    <row r="9" spans="1:22" ht="15.6" customHeight="1" x14ac:dyDescent="0.2">
      <c r="B9" s="166" t="s">
        <v>16</v>
      </c>
      <c r="C9" s="365"/>
      <c r="D9" s="376"/>
      <c r="E9" s="376"/>
      <c r="F9" s="167">
        <v>12</v>
      </c>
      <c r="G9" s="98"/>
      <c r="H9" s="98"/>
      <c r="I9" s="98"/>
      <c r="J9" s="98"/>
      <c r="K9" s="98"/>
      <c r="L9" s="47">
        <f t="shared" si="6"/>
        <v>0</v>
      </c>
      <c r="M9" s="47">
        <f t="shared" si="7"/>
        <v>0</v>
      </c>
      <c r="N9" s="47">
        <f t="shared" si="8"/>
        <v>0</v>
      </c>
      <c r="O9" s="47">
        <f t="shared" si="9"/>
        <v>0</v>
      </c>
      <c r="P9" s="48">
        <f t="shared" si="10"/>
        <v>0</v>
      </c>
      <c r="Q9" s="49">
        <f t="shared" si="11"/>
        <v>0</v>
      </c>
      <c r="R9" s="45">
        <f t="shared" si="12"/>
        <v>0</v>
      </c>
      <c r="S9" s="43">
        <v>0</v>
      </c>
      <c r="T9" s="272">
        <f t="shared" si="4"/>
        <v>0</v>
      </c>
      <c r="U9" s="272">
        <f t="shared" si="5"/>
        <v>0</v>
      </c>
      <c r="V9" s="44"/>
    </row>
    <row r="10" spans="1:22" ht="15.6" customHeight="1" x14ac:dyDescent="0.2">
      <c r="B10" s="166" t="s">
        <v>16</v>
      </c>
      <c r="C10" s="365"/>
      <c r="D10" s="376"/>
      <c r="E10" s="376"/>
      <c r="F10" s="167">
        <v>9</v>
      </c>
      <c r="G10" s="98"/>
      <c r="H10" s="98"/>
      <c r="I10" s="98"/>
      <c r="J10" s="98"/>
      <c r="K10" s="98"/>
      <c r="L10" s="47">
        <f>$D10/$F10*G10</f>
        <v>0</v>
      </c>
      <c r="M10" s="47">
        <f t="shared" si="0"/>
        <v>0</v>
      </c>
      <c r="N10" s="47">
        <f t="shared" si="1"/>
        <v>0</v>
      </c>
      <c r="O10" s="47">
        <f t="shared" si="2"/>
        <v>0</v>
      </c>
      <c r="P10" s="48">
        <f t="shared" si="3"/>
        <v>0</v>
      </c>
      <c r="Q10" s="49">
        <f>SUM(L10:P10)</f>
        <v>0</v>
      </c>
      <c r="R10" s="45">
        <f>SUM(G10:K10)</f>
        <v>0</v>
      </c>
      <c r="S10" s="43">
        <v>0</v>
      </c>
      <c r="T10" s="272">
        <f t="shared" si="4"/>
        <v>0</v>
      </c>
      <c r="U10" s="272">
        <f t="shared" si="5"/>
        <v>0</v>
      </c>
      <c r="V10" s="44"/>
    </row>
    <row r="11" spans="1:22" ht="15.6" customHeight="1" x14ac:dyDescent="0.2">
      <c r="B11" s="166" t="s">
        <v>16</v>
      </c>
      <c r="C11" s="365"/>
      <c r="D11" s="376"/>
      <c r="E11" s="376"/>
      <c r="F11" s="167">
        <v>9</v>
      </c>
      <c r="G11" s="98"/>
      <c r="H11" s="98"/>
      <c r="I11" s="98"/>
      <c r="J11" s="98"/>
      <c r="K11" s="98"/>
      <c r="L11" s="47">
        <f>$D11/$F11*G11</f>
        <v>0</v>
      </c>
      <c r="M11" s="47">
        <f t="shared" si="0"/>
        <v>0</v>
      </c>
      <c r="N11" s="47">
        <f t="shared" si="1"/>
        <v>0</v>
      </c>
      <c r="O11" s="47">
        <f t="shared" si="2"/>
        <v>0</v>
      </c>
      <c r="P11" s="48">
        <f t="shared" si="3"/>
        <v>0</v>
      </c>
      <c r="Q11" s="49">
        <f>SUM(L11:P11)</f>
        <v>0</v>
      </c>
      <c r="R11" s="45">
        <f>SUM(G11:K11)</f>
        <v>0</v>
      </c>
      <c r="S11" s="43">
        <v>0</v>
      </c>
      <c r="T11" s="272">
        <f t="shared" si="4"/>
        <v>0</v>
      </c>
      <c r="U11" s="272">
        <f t="shared" si="5"/>
        <v>0</v>
      </c>
      <c r="V11" s="44"/>
    </row>
    <row r="12" spans="1:22" ht="15.95" customHeight="1" x14ac:dyDescent="0.2">
      <c r="B12" s="166" t="s">
        <v>16</v>
      </c>
      <c r="C12" s="365"/>
      <c r="D12" s="376"/>
      <c r="E12" s="376"/>
      <c r="F12" s="167">
        <v>9</v>
      </c>
      <c r="G12" s="98"/>
      <c r="H12" s="98"/>
      <c r="I12" s="98"/>
      <c r="J12" s="98"/>
      <c r="K12" s="98"/>
      <c r="L12" s="47">
        <f>$D12/$F12*G12</f>
        <v>0</v>
      </c>
      <c r="M12" s="47">
        <f t="shared" si="0"/>
        <v>0</v>
      </c>
      <c r="N12" s="47">
        <f t="shared" ref="N12" si="13">$D12*1.03^I$1/$F12*I12</f>
        <v>0</v>
      </c>
      <c r="O12" s="47">
        <f t="shared" ref="O12" si="14">$D12*1.03^J$1/$F12*J12</f>
        <v>0</v>
      </c>
      <c r="P12" s="48">
        <f t="shared" ref="P12" si="15">$D12*1.03^K$1/$F12*K12</f>
        <v>0</v>
      </c>
      <c r="Q12" s="49">
        <f>SUM(L12:P12)</f>
        <v>0</v>
      </c>
      <c r="R12" s="45">
        <f>SUM(G12:K12)</f>
        <v>0</v>
      </c>
      <c r="S12" s="43">
        <v>0</v>
      </c>
      <c r="T12" s="272">
        <f t="shared" si="4"/>
        <v>0</v>
      </c>
      <c r="U12" s="272">
        <f t="shared" si="5"/>
        <v>0</v>
      </c>
      <c r="V12" s="44"/>
    </row>
    <row r="13" spans="1:22" ht="21" customHeight="1" x14ac:dyDescent="0.2">
      <c r="B13" s="172"/>
      <c r="C13" s="173"/>
      <c r="D13" s="173"/>
      <c r="E13" s="173"/>
      <c r="F13" s="173"/>
      <c r="G13" s="173"/>
      <c r="H13" s="173"/>
      <c r="I13" s="377" t="s">
        <v>21</v>
      </c>
      <c r="J13" s="377"/>
      <c r="K13" s="378"/>
      <c r="L13" s="50">
        <f t="shared" ref="L13:Q13" si="16">SUM(L5:L12)</f>
        <v>0</v>
      </c>
      <c r="M13" s="50">
        <f t="shared" si="16"/>
        <v>0</v>
      </c>
      <c r="N13" s="50">
        <f t="shared" si="16"/>
        <v>0</v>
      </c>
      <c r="O13" s="50">
        <f t="shared" si="16"/>
        <v>0</v>
      </c>
      <c r="P13" s="51">
        <f t="shared" si="16"/>
        <v>0</v>
      </c>
      <c r="Q13" s="52">
        <f t="shared" si="16"/>
        <v>0</v>
      </c>
      <c r="R13" s="174">
        <f>SUM(L13:P13)</f>
        <v>0</v>
      </c>
      <c r="S13" s="44"/>
      <c r="T13" s="374">
        <f>SUM(T5:T12)</f>
        <v>0</v>
      </c>
      <c r="U13" s="375">
        <f>SrSalaryTot-T13</f>
        <v>0</v>
      </c>
      <c r="V13" s="44"/>
    </row>
    <row r="14" spans="1:22" ht="17.25" customHeight="1" x14ac:dyDescent="0.2">
      <c r="B14" s="152" t="s">
        <v>28</v>
      </c>
      <c r="K14" s="154"/>
      <c r="L14" s="535" t="s">
        <v>1</v>
      </c>
      <c r="M14" s="535" t="s">
        <v>1</v>
      </c>
      <c r="N14" s="535" t="s">
        <v>1</v>
      </c>
      <c r="O14" s="535" t="s">
        <v>1</v>
      </c>
      <c r="P14" s="536" t="s">
        <v>1</v>
      </c>
      <c r="Q14" s="157"/>
      <c r="T14" s="171"/>
      <c r="U14" s="170"/>
      <c r="V14" s="44"/>
    </row>
    <row r="15" spans="1:22" ht="12.95" customHeight="1" x14ac:dyDescent="0.2">
      <c r="A15" s="154"/>
      <c r="B15" s="105"/>
      <c r="C15" s="105"/>
      <c r="D15" s="282" t="s">
        <v>146</v>
      </c>
      <c r="E15" s="2" t="s">
        <v>149</v>
      </c>
      <c r="F15" s="2"/>
      <c r="G15" s="2"/>
      <c r="H15" s="2"/>
      <c r="I15" s="2"/>
      <c r="J15" s="2"/>
      <c r="K15" s="175"/>
      <c r="L15" s="534"/>
      <c r="M15" s="534"/>
      <c r="N15" s="534"/>
      <c r="O15" s="534"/>
      <c r="P15" s="537"/>
      <c r="Q15" s="165" t="s">
        <v>1</v>
      </c>
      <c r="T15" s="171"/>
      <c r="U15" s="170"/>
      <c r="V15" s="44"/>
    </row>
    <row r="16" spans="1:22" ht="12.95" customHeight="1" x14ac:dyDescent="0.2">
      <c r="A16" s="154"/>
      <c r="B16" s="166" t="s">
        <v>0</v>
      </c>
      <c r="C16" s="42">
        <f>C5</f>
        <v>0</v>
      </c>
      <c r="D16" s="45">
        <v>0</v>
      </c>
      <c r="E16" s="280">
        <f>IF(D16=0,25.61%,35.69%)</f>
        <v>0.25609999999999999</v>
      </c>
      <c r="F16" s="351" t="s">
        <v>70</v>
      </c>
      <c r="G16" s="352">
        <v>7.6499999999999999E-2</v>
      </c>
      <c r="H16" s="352" t="s">
        <v>84</v>
      </c>
      <c r="J16" s="353">
        <v>0.1396</v>
      </c>
      <c r="K16" s="176"/>
      <c r="L16" s="47">
        <f>$E16*L5</f>
        <v>0</v>
      </c>
      <c r="M16" s="47">
        <f>$E16*M5</f>
        <v>0</v>
      </c>
      <c r="N16" s="47">
        <f>$E16*N5</f>
        <v>0</v>
      </c>
      <c r="O16" s="47">
        <f>$E16*O5</f>
        <v>0</v>
      </c>
      <c r="P16" s="48">
        <f>$E16*P5</f>
        <v>0</v>
      </c>
      <c r="Q16" s="49">
        <f>SUM(L16:P16)</f>
        <v>0</v>
      </c>
      <c r="S16" s="43">
        <v>0</v>
      </c>
      <c r="T16" s="273">
        <f>Q16*S16</f>
        <v>0</v>
      </c>
      <c r="U16" s="272">
        <f t="shared" ref="U16:U28" si="17">Q16-T16</f>
        <v>0</v>
      </c>
      <c r="V16" s="44"/>
    </row>
    <row r="17" spans="1:22" ht="12.95" customHeight="1" x14ac:dyDescent="0.2">
      <c r="A17" s="154"/>
      <c r="B17" s="166" t="s">
        <v>16</v>
      </c>
      <c r="C17" s="42">
        <f>C6</f>
        <v>0</v>
      </c>
      <c r="D17" s="45">
        <v>0</v>
      </c>
      <c r="E17" s="280">
        <f t="shared" ref="E17:E24" si="18">IF(D17=0,25.61%,35.69%)</f>
        <v>0.25609999999999999</v>
      </c>
      <c r="F17" s="351" t="s">
        <v>139</v>
      </c>
      <c r="G17" s="352">
        <v>0.02</v>
      </c>
      <c r="H17" s="352" t="s">
        <v>85</v>
      </c>
      <c r="J17" s="353">
        <v>0.2404</v>
      </c>
      <c r="K17" s="176"/>
      <c r="L17" s="47">
        <f t="shared" ref="L17:P21" si="19">$E17*L6</f>
        <v>0</v>
      </c>
      <c r="M17" s="47">
        <f>$E17*M6</f>
        <v>0</v>
      </c>
      <c r="N17" s="47">
        <f>$E17*N6</f>
        <v>0</v>
      </c>
      <c r="O17" s="47">
        <f>$E17*O6</f>
        <v>0</v>
      </c>
      <c r="P17" s="48">
        <f>$E17*P6</f>
        <v>0</v>
      </c>
      <c r="Q17" s="49">
        <f>SUM(L17:P17)</f>
        <v>0</v>
      </c>
      <c r="S17" s="43">
        <v>0</v>
      </c>
      <c r="T17" s="273">
        <f>Q17*S17</f>
        <v>0</v>
      </c>
      <c r="U17" s="272">
        <f t="shared" si="17"/>
        <v>0</v>
      </c>
      <c r="V17" s="44"/>
    </row>
    <row r="18" spans="1:22" ht="12.95" customHeight="1" x14ac:dyDescent="0.2">
      <c r="A18" s="154"/>
      <c r="B18" s="166" t="s">
        <v>16</v>
      </c>
      <c r="C18" s="42">
        <f t="shared" ref="C18:C21" si="20">C7</f>
        <v>0</v>
      </c>
      <c r="D18" s="45">
        <v>0</v>
      </c>
      <c r="E18" s="280">
        <f t="shared" si="18"/>
        <v>0.25609999999999999</v>
      </c>
      <c r="F18" s="351" t="s">
        <v>86</v>
      </c>
      <c r="G18" s="352">
        <v>0.02</v>
      </c>
      <c r="H18" s="354" t="s">
        <v>148</v>
      </c>
      <c r="I18" s="177"/>
      <c r="J18" s="177"/>
      <c r="K18" s="176"/>
      <c r="L18" s="47">
        <f t="shared" si="19"/>
        <v>0</v>
      </c>
      <c r="M18" s="47">
        <f t="shared" si="19"/>
        <v>0</v>
      </c>
      <c r="N18" s="47">
        <f t="shared" si="19"/>
        <v>0</v>
      </c>
      <c r="O18" s="47">
        <f t="shared" si="19"/>
        <v>0</v>
      </c>
      <c r="P18" s="48">
        <f t="shared" si="19"/>
        <v>0</v>
      </c>
      <c r="Q18" s="49">
        <f t="shared" ref="Q18:Q21" si="21">SUM(L18:P18)</f>
        <v>0</v>
      </c>
      <c r="S18" s="43">
        <v>0</v>
      </c>
      <c r="T18" s="273">
        <f t="shared" ref="T18:T21" si="22">Q18*S18</f>
        <v>0</v>
      </c>
      <c r="U18" s="272">
        <f t="shared" ref="U18:U21" si="23">Q18-T18</f>
        <v>0</v>
      </c>
      <c r="V18" s="44"/>
    </row>
    <row r="19" spans="1:22" ht="12.95" customHeight="1" x14ac:dyDescent="0.2">
      <c r="A19" s="154"/>
      <c r="B19" s="166" t="s">
        <v>16</v>
      </c>
      <c r="C19" s="42">
        <f t="shared" si="20"/>
        <v>0</v>
      </c>
      <c r="D19" s="45">
        <v>0</v>
      </c>
      <c r="E19" s="280">
        <f t="shared" si="18"/>
        <v>0.25609999999999999</v>
      </c>
      <c r="F19" s="351"/>
      <c r="G19" s="352"/>
      <c r="H19" s="352"/>
      <c r="J19" s="353"/>
      <c r="K19" s="176"/>
      <c r="L19" s="47">
        <f t="shared" si="19"/>
        <v>0</v>
      </c>
      <c r="M19" s="47">
        <f t="shared" si="19"/>
        <v>0</v>
      </c>
      <c r="N19" s="47">
        <f t="shared" si="19"/>
        <v>0</v>
      </c>
      <c r="O19" s="47">
        <f t="shared" si="19"/>
        <v>0</v>
      </c>
      <c r="P19" s="48">
        <f t="shared" si="19"/>
        <v>0</v>
      </c>
      <c r="Q19" s="49">
        <f t="shared" si="21"/>
        <v>0</v>
      </c>
      <c r="S19" s="43">
        <v>0</v>
      </c>
      <c r="T19" s="273">
        <f t="shared" si="22"/>
        <v>0</v>
      </c>
      <c r="U19" s="272">
        <f t="shared" si="23"/>
        <v>0</v>
      </c>
      <c r="V19" s="44"/>
    </row>
    <row r="20" spans="1:22" ht="12.95" customHeight="1" x14ac:dyDescent="0.2">
      <c r="A20" s="154"/>
      <c r="B20" s="166" t="s">
        <v>16</v>
      </c>
      <c r="C20" s="42">
        <f t="shared" si="20"/>
        <v>0</v>
      </c>
      <c r="D20" s="45">
        <v>0</v>
      </c>
      <c r="E20" s="280">
        <f t="shared" si="18"/>
        <v>0.25609999999999999</v>
      </c>
      <c r="F20" s="351"/>
      <c r="G20" s="352"/>
      <c r="H20" s="352"/>
      <c r="J20" s="353"/>
      <c r="K20" s="176"/>
      <c r="L20" s="47">
        <f t="shared" si="19"/>
        <v>0</v>
      </c>
      <c r="M20" s="47">
        <f t="shared" si="19"/>
        <v>0</v>
      </c>
      <c r="N20" s="47">
        <f t="shared" si="19"/>
        <v>0</v>
      </c>
      <c r="O20" s="47">
        <f t="shared" si="19"/>
        <v>0</v>
      </c>
      <c r="P20" s="48">
        <f t="shared" si="19"/>
        <v>0</v>
      </c>
      <c r="Q20" s="49">
        <f t="shared" si="21"/>
        <v>0</v>
      </c>
      <c r="S20" s="43">
        <v>0</v>
      </c>
      <c r="T20" s="273">
        <f t="shared" si="22"/>
        <v>0</v>
      </c>
      <c r="U20" s="272">
        <f t="shared" si="23"/>
        <v>0</v>
      </c>
      <c r="V20" s="44"/>
    </row>
    <row r="21" spans="1:22" ht="12.95" customHeight="1" x14ac:dyDescent="0.2">
      <c r="A21" s="154"/>
      <c r="B21" s="166" t="s">
        <v>16</v>
      </c>
      <c r="C21" s="42">
        <f t="shared" si="20"/>
        <v>0</v>
      </c>
      <c r="D21" s="45">
        <v>0</v>
      </c>
      <c r="E21" s="280">
        <f t="shared" si="18"/>
        <v>0.25609999999999999</v>
      </c>
      <c r="F21" s="351"/>
      <c r="G21" s="352"/>
      <c r="H21" s="352"/>
      <c r="J21" s="353"/>
      <c r="K21" s="176"/>
      <c r="L21" s="47">
        <f t="shared" si="19"/>
        <v>0</v>
      </c>
      <c r="M21" s="47">
        <f t="shared" si="19"/>
        <v>0</v>
      </c>
      <c r="N21" s="47">
        <f t="shared" si="19"/>
        <v>0</v>
      </c>
      <c r="O21" s="47">
        <f t="shared" si="19"/>
        <v>0</v>
      </c>
      <c r="P21" s="48">
        <f t="shared" si="19"/>
        <v>0</v>
      </c>
      <c r="Q21" s="49">
        <f t="shared" si="21"/>
        <v>0</v>
      </c>
      <c r="S21" s="43">
        <v>0</v>
      </c>
      <c r="T21" s="273">
        <f t="shared" si="22"/>
        <v>0</v>
      </c>
      <c r="U21" s="272">
        <f t="shared" si="23"/>
        <v>0</v>
      </c>
      <c r="V21" s="44"/>
    </row>
    <row r="22" spans="1:22" ht="12.95" customHeight="1" x14ac:dyDescent="0.2">
      <c r="A22" s="154"/>
      <c r="B22" s="166" t="s">
        <v>16</v>
      </c>
      <c r="C22" s="42">
        <f>C10</f>
        <v>0</v>
      </c>
      <c r="D22" s="45">
        <v>0</v>
      </c>
      <c r="E22" s="280">
        <f t="shared" si="18"/>
        <v>0.25609999999999999</v>
      </c>
      <c r="K22" s="176"/>
      <c r="L22" s="47">
        <f t="shared" ref="L22" si="24">$E22*L10</f>
        <v>0</v>
      </c>
      <c r="M22" s="47">
        <f t="shared" ref="M22:P23" si="25">$E22*M10</f>
        <v>0</v>
      </c>
      <c r="N22" s="47">
        <f t="shared" si="25"/>
        <v>0</v>
      </c>
      <c r="O22" s="47">
        <f t="shared" si="25"/>
        <v>0</v>
      </c>
      <c r="P22" s="48">
        <f t="shared" si="25"/>
        <v>0</v>
      </c>
      <c r="Q22" s="49">
        <f>SUM(L22:P22)</f>
        <v>0</v>
      </c>
      <c r="S22" s="43">
        <v>0</v>
      </c>
      <c r="T22" s="273">
        <f>Q22*S22</f>
        <v>0</v>
      </c>
      <c r="U22" s="272">
        <f t="shared" si="17"/>
        <v>0</v>
      </c>
      <c r="V22" s="44"/>
    </row>
    <row r="23" spans="1:22" ht="12.95" customHeight="1" x14ac:dyDescent="0.2">
      <c r="A23" s="154"/>
      <c r="B23" s="166" t="s">
        <v>16</v>
      </c>
      <c r="C23" s="42">
        <f>C11</f>
        <v>0</v>
      </c>
      <c r="D23" s="45">
        <v>0</v>
      </c>
      <c r="E23" s="280">
        <f t="shared" si="18"/>
        <v>0.25609999999999999</v>
      </c>
      <c r="F23" s="355"/>
      <c r="G23" s="356"/>
      <c r="H23" s="357"/>
      <c r="I23" s="177"/>
      <c r="J23" s="177"/>
      <c r="K23" s="176"/>
      <c r="L23" s="47">
        <f t="shared" ref="L23" si="26">$E23*L11</f>
        <v>0</v>
      </c>
      <c r="M23" s="47">
        <f t="shared" si="25"/>
        <v>0</v>
      </c>
      <c r="N23" s="47">
        <f t="shared" si="25"/>
        <v>0</v>
      </c>
      <c r="O23" s="47">
        <f t="shared" si="25"/>
        <v>0</v>
      </c>
      <c r="P23" s="48">
        <f t="shared" si="25"/>
        <v>0</v>
      </c>
      <c r="Q23" s="49">
        <f>SUM(L23:P23)</f>
        <v>0</v>
      </c>
      <c r="S23" s="43">
        <v>0</v>
      </c>
      <c r="T23" s="273">
        <f>Q23*S23</f>
        <v>0</v>
      </c>
      <c r="U23" s="272">
        <f t="shared" si="17"/>
        <v>0</v>
      </c>
      <c r="V23" s="44"/>
    </row>
    <row r="24" spans="1:22" ht="12.95" customHeight="1" x14ac:dyDescent="0.2">
      <c r="A24" s="154"/>
      <c r="B24" s="166" t="s">
        <v>16</v>
      </c>
      <c r="C24" s="42">
        <f>C12</f>
        <v>0</v>
      </c>
      <c r="D24" s="45">
        <v>0</v>
      </c>
      <c r="E24" s="280">
        <f t="shared" si="18"/>
        <v>0.25609999999999999</v>
      </c>
      <c r="F24" s="178"/>
      <c r="H24" s="177"/>
      <c r="I24" s="177"/>
      <c r="J24" s="177"/>
      <c r="K24" s="176"/>
      <c r="L24" s="53">
        <f t="shared" ref="L24" si="27">$E24*L12</f>
        <v>0</v>
      </c>
      <c r="M24" s="53">
        <f t="shared" ref="M24:P24" si="28">$E24*M12</f>
        <v>0</v>
      </c>
      <c r="N24" s="53">
        <f t="shared" si="28"/>
        <v>0</v>
      </c>
      <c r="O24" s="53">
        <f t="shared" si="28"/>
        <v>0</v>
      </c>
      <c r="P24" s="54">
        <f t="shared" si="28"/>
        <v>0</v>
      </c>
      <c r="Q24" s="55">
        <f>SUM(L24:P24)</f>
        <v>0</v>
      </c>
      <c r="S24" s="43">
        <v>0</v>
      </c>
      <c r="T24" s="273">
        <f>Q24*S24</f>
        <v>0</v>
      </c>
      <c r="U24" s="272">
        <f t="shared" si="17"/>
        <v>0</v>
      </c>
      <c r="V24" s="44"/>
    </row>
    <row r="25" spans="1:22" ht="12.95" customHeight="1" x14ac:dyDescent="0.2">
      <c r="A25" s="154"/>
      <c r="B25" s="152" t="s">
        <v>141</v>
      </c>
      <c r="E25" s="1"/>
      <c r="F25" s="1"/>
      <c r="G25" s="41"/>
      <c r="H25" s="41"/>
      <c r="I25" s="41"/>
      <c r="J25" s="41"/>
      <c r="K25" s="41"/>
      <c r="L25" s="168"/>
      <c r="M25" s="179"/>
      <c r="N25" s="179"/>
      <c r="O25" s="179"/>
      <c r="P25" s="180"/>
      <c r="Q25" s="181"/>
      <c r="S25" s="44"/>
      <c r="T25" s="44"/>
      <c r="U25" s="44"/>
      <c r="V25" s="44"/>
    </row>
    <row r="26" spans="1:22" ht="12.95" customHeight="1" x14ac:dyDescent="0.2">
      <c r="A26" s="154"/>
      <c r="B26" s="182"/>
      <c r="E26" s="1"/>
      <c r="F26" s="1"/>
      <c r="G26" s="41"/>
      <c r="H26" s="41"/>
      <c r="I26" s="41"/>
      <c r="J26" s="41"/>
      <c r="K26" s="41"/>
      <c r="L26" s="168"/>
      <c r="M26" s="179"/>
      <c r="N26" s="179"/>
      <c r="O26" s="179"/>
      <c r="P26" s="180"/>
      <c r="Q26" s="181"/>
      <c r="S26" s="44"/>
      <c r="T26" s="44"/>
      <c r="U26" s="44"/>
      <c r="V26" s="44"/>
    </row>
    <row r="27" spans="1:22" ht="12.95" customHeight="1" x14ac:dyDescent="0.2">
      <c r="A27" s="154"/>
      <c r="B27" s="105"/>
      <c r="C27" s="105"/>
      <c r="D27" s="286">
        <v>674.54</v>
      </c>
      <c r="E27" s="105"/>
      <c r="F27" s="105"/>
      <c r="G27" s="276">
        <f>SUM(G5:G12)</f>
        <v>0</v>
      </c>
      <c r="H27" s="277">
        <f t="shared" ref="H27:K27" si="29">SUM(H5:H12)</f>
        <v>0</v>
      </c>
      <c r="I27" s="277">
        <f t="shared" si="29"/>
        <v>0</v>
      </c>
      <c r="J27" s="277">
        <f t="shared" si="29"/>
        <v>0</v>
      </c>
      <c r="K27" s="277">
        <f t="shared" si="29"/>
        <v>0</v>
      </c>
      <c r="L27" s="56">
        <f>D27*G27</f>
        <v>0</v>
      </c>
      <c r="M27" s="56">
        <f>D27*H27</f>
        <v>0</v>
      </c>
      <c r="N27" s="56">
        <f>D27*I27</f>
        <v>0</v>
      </c>
      <c r="O27" s="56">
        <f>D27*J27</f>
        <v>0</v>
      </c>
      <c r="P27" s="56">
        <f>D27*K27</f>
        <v>0</v>
      </c>
      <c r="Q27" s="57">
        <f>SUM(L27:P27)</f>
        <v>0</v>
      </c>
      <c r="R27" s="105"/>
      <c r="S27" s="43">
        <v>0</v>
      </c>
      <c r="T27" s="273">
        <f>Q27*S27</f>
        <v>0</v>
      </c>
      <c r="U27" s="273">
        <f t="shared" ref="U27" si="30">Q27-T27</f>
        <v>0</v>
      </c>
      <c r="V27" s="44"/>
    </row>
    <row r="28" spans="1:22" ht="23.45" customHeight="1" x14ac:dyDescent="0.2">
      <c r="A28" s="154"/>
      <c r="B28" s="172"/>
      <c r="C28" s="173"/>
      <c r="D28" s="173"/>
      <c r="E28" s="173"/>
      <c r="F28" s="173"/>
      <c r="G28" s="173"/>
      <c r="H28" s="173"/>
      <c r="I28" s="402" t="s">
        <v>22</v>
      </c>
      <c r="J28" s="402"/>
      <c r="K28" s="403"/>
      <c r="L28" s="58">
        <f>SUM(L16:L27)</f>
        <v>0</v>
      </c>
      <c r="M28" s="50">
        <f t="shared" ref="M28:N28" si="31">SUM(M16:M27)</f>
        <v>0</v>
      </c>
      <c r="N28" s="50">
        <f t="shared" si="31"/>
        <v>0</v>
      </c>
      <c r="O28" s="50">
        <f>SUM(O16:O27)</f>
        <v>0</v>
      </c>
      <c r="P28" s="51">
        <f>SUM(P16:P27)</f>
        <v>0</v>
      </c>
      <c r="Q28" s="52">
        <f>SUM(Q16:Q27)</f>
        <v>0</v>
      </c>
      <c r="R28" s="174">
        <f>SUM(L28:P28)</f>
        <v>0</v>
      </c>
      <c r="S28" s="43"/>
      <c r="T28" s="374">
        <f>SUM(T16:T27)</f>
        <v>0</v>
      </c>
      <c r="U28" s="375">
        <f t="shared" si="17"/>
        <v>0</v>
      </c>
      <c r="V28" s="44"/>
    </row>
    <row r="29" spans="1:22" ht="30" customHeight="1" x14ac:dyDescent="0.2">
      <c r="A29" s="154"/>
      <c r="B29" s="152" t="s">
        <v>29</v>
      </c>
      <c r="E29" s="1"/>
      <c r="F29" s="1"/>
      <c r="G29" s="41"/>
      <c r="H29" s="1"/>
      <c r="I29" s="41"/>
      <c r="J29" s="41"/>
      <c r="K29" s="41"/>
      <c r="L29" s="168"/>
      <c r="M29" s="179"/>
      <c r="N29" s="155"/>
      <c r="O29" s="155"/>
      <c r="P29" s="156"/>
      <c r="Q29" s="181"/>
      <c r="S29" s="43"/>
      <c r="T29" s="183"/>
      <c r="U29" s="183"/>
      <c r="V29" s="44"/>
    </row>
    <row r="30" spans="1:22" s="528" customFormat="1" ht="25.5" x14ac:dyDescent="0.2">
      <c r="A30" s="526"/>
      <c r="B30" s="527" t="s">
        <v>13</v>
      </c>
      <c r="D30" s="529" t="s">
        <v>73</v>
      </c>
      <c r="E30" s="529" t="s">
        <v>72</v>
      </c>
      <c r="F30" s="529" t="s">
        <v>74</v>
      </c>
      <c r="G30" s="529" t="s">
        <v>17</v>
      </c>
      <c r="H30" s="529" t="s">
        <v>18</v>
      </c>
      <c r="I30" s="529" t="s">
        <v>19</v>
      </c>
      <c r="J30" s="529" t="s">
        <v>30</v>
      </c>
      <c r="K30" s="529" t="s">
        <v>31</v>
      </c>
      <c r="L30" s="524" t="s">
        <v>1</v>
      </c>
      <c r="M30" s="524" t="s">
        <v>1</v>
      </c>
      <c r="N30" s="524" t="s">
        <v>1</v>
      </c>
      <c r="O30" s="524" t="s">
        <v>1</v>
      </c>
      <c r="P30" s="525" t="s">
        <v>1</v>
      </c>
      <c r="Q30" s="530" t="s">
        <v>1</v>
      </c>
      <c r="S30" s="531"/>
      <c r="T30" s="532"/>
      <c r="U30" s="532"/>
      <c r="V30" s="533"/>
    </row>
    <row r="31" spans="1:22" ht="12.75" x14ac:dyDescent="0.2">
      <c r="A31" s="154"/>
      <c r="B31" s="103">
        <v>0</v>
      </c>
      <c r="C31" s="105" t="s">
        <v>60</v>
      </c>
      <c r="D31" s="100">
        <v>0</v>
      </c>
      <c r="E31" s="104">
        <v>15</v>
      </c>
      <c r="F31" s="275">
        <f>((D31*E31)*52)/12</f>
        <v>0</v>
      </c>
      <c r="G31" s="99">
        <v>0</v>
      </c>
      <c r="H31" s="99"/>
      <c r="I31" s="99"/>
      <c r="J31" s="99"/>
      <c r="K31" s="100"/>
      <c r="L31" s="47">
        <f>$B$31*$F$31*G31</f>
        <v>0</v>
      </c>
      <c r="M31" s="47">
        <f>$B$31*$F$31*H31</f>
        <v>0</v>
      </c>
      <c r="N31" s="47">
        <f>$B$31*$F$31*I31</f>
        <v>0</v>
      </c>
      <c r="O31" s="47">
        <f>$B$31*$F$31*J31</f>
        <v>0</v>
      </c>
      <c r="P31" s="47">
        <f>$B$31*$F$31*K31</f>
        <v>0</v>
      </c>
      <c r="Q31" s="49">
        <f t="shared" ref="Q31:Q33" si="32">SUM(L31:P31)</f>
        <v>0</v>
      </c>
      <c r="R31" s="185"/>
      <c r="S31" s="43">
        <v>0</v>
      </c>
      <c r="T31" s="273">
        <f>Q31*S31</f>
        <v>0</v>
      </c>
      <c r="U31" s="273">
        <f t="shared" ref="U31:U32" si="33">Q31-T31</f>
        <v>0</v>
      </c>
      <c r="V31" s="44"/>
    </row>
    <row r="32" spans="1:22" ht="12.75" x14ac:dyDescent="0.2">
      <c r="A32" s="154"/>
      <c r="B32" s="103">
        <v>0</v>
      </c>
      <c r="C32" s="105" t="s">
        <v>61</v>
      </c>
      <c r="D32" s="100">
        <v>0</v>
      </c>
      <c r="E32" s="104">
        <v>40</v>
      </c>
      <c r="F32" s="275">
        <f>((D32*E32)*52)/12</f>
        <v>0</v>
      </c>
      <c r="G32" s="99"/>
      <c r="H32" s="99"/>
      <c r="I32" s="99"/>
      <c r="J32" s="99"/>
      <c r="K32" s="101"/>
      <c r="L32" s="47">
        <f t="shared" ref="L32" si="34">$B$31*$F$31*G32</f>
        <v>0</v>
      </c>
      <c r="M32" s="47">
        <f t="shared" ref="M32" si="35">$B$31*$F$31*H32</f>
        <v>0</v>
      </c>
      <c r="N32" s="47">
        <f t="shared" ref="N32" si="36">$B$31*$F$31*I32</f>
        <v>0</v>
      </c>
      <c r="O32" s="47">
        <f t="shared" ref="O32" si="37">$B$31*$F$31*J32</f>
        <v>0</v>
      </c>
      <c r="P32" s="47">
        <f t="shared" ref="P32" si="38">$B$31*$F$31*K32</f>
        <v>0</v>
      </c>
      <c r="Q32" s="49">
        <f t="shared" si="32"/>
        <v>0</v>
      </c>
      <c r="R32" s="186"/>
      <c r="S32" s="43">
        <v>0</v>
      </c>
      <c r="T32" s="273">
        <f t="shared" ref="T32" si="39">Q32*S32</f>
        <v>0</v>
      </c>
      <c r="U32" s="273">
        <f t="shared" si="33"/>
        <v>0</v>
      </c>
      <c r="V32" s="44"/>
    </row>
    <row r="33" spans="1:22" ht="12.75" x14ac:dyDescent="0.2">
      <c r="A33" s="154"/>
      <c r="B33" s="103">
        <v>0</v>
      </c>
      <c r="C33" s="105" t="s">
        <v>60</v>
      </c>
      <c r="D33" s="100">
        <v>0</v>
      </c>
      <c r="E33" s="104">
        <v>25</v>
      </c>
      <c r="F33" s="275">
        <f t="shared" ref="F33:F39" si="40">((D33*E33)*52)/12</f>
        <v>0</v>
      </c>
      <c r="G33" s="99"/>
      <c r="H33" s="99"/>
      <c r="I33" s="99"/>
      <c r="J33" s="99"/>
      <c r="K33" s="100"/>
      <c r="L33" s="47">
        <f>$B$33*$F$33*G33</f>
        <v>0</v>
      </c>
      <c r="M33" s="47">
        <f t="shared" ref="M33:P33" si="41">$B$33*$F$33*H33</f>
        <v>0</v>
      </c>
      <c r="N33" s="47">
        <f t="shared" si="41"/>
        <v>0</v>
      </c>
      <c r="O33" s="47">
        <f t="shared" si="41"/>
        <v>0</v>
      </c>
      <c r="P33" s="47">
        <f t="shared" si="41"/>
        <v>0</v>
      </c>
      <c r="Q33" s="49">
        <f t="shared" si="32"/>
        <v>0</v>
      </c>
      <c r="R33" s="185"/>
      <c r="S33" s="43">
        <v>0</v>
      </c>
      <c r="T33" s="273">
        <f>Q33*S33</f>
        <v>0</v>
      </c>
      <c r="U33" s="273">
        <f>Q33-T33</f>
        <v>0</v>
      </c>
      <c r="V33" s="44"/>
    </row>
    <row r="34" spans="1:22" ht="12.75" x14ac:dyDescent="0.2">
      <c r="A34" s="154"/>
      <c r="B34" s="103">
        <v>0</v>
      </c>
      <c r="C34" s="105" t="s">
        <v>61</v>
      </c>
      <c r="D34" s="100">
        <v>0</v>
      </c>
      <c r="E34" s="104">
        <v>40</v>
      </c>
      <c r="F34" s="275">
        <f t="shared" si="40"/>
        <v>0</v>
      </c>
      <c r="G34" s="99"/>
      <c r="H34" s="99"/>
      <c r="I34" s="99"/>
      <c r="J34" s="99"/>
      <c r="K34" s="101"/>
      <c r="L34" s="53">
        <f>$B$34*$F$34*G34</f>
        <v>0</v>
      </c>
      <c r="M34" s="53">
        <f t="shared" ref="M34:P34" si="42">$B$34*$F$34*H34</f>
        <v>0</v>
      </c>
      <c r="N34" s="47">
        <f t="shared" si="42"/>
        <v>0</v>
      </c>
      <c r="O34" s="47">
        <f t="shared" si="42"/>
        <v>0</v>
      </c>
      <c r="P34" s="47">
        <f t="shared" si="42"/>
        <v>0</v>
      </c>
      <c r="Q34" s="55">
        <f t="shared" ref="Q34" si="43">SUM(L34:P34)</f>
        <v>0</v>
      </c>
      <c r="R34" s="186"/>
      <c r="S34" s="43">
        <v>0</v>
      </c>
      <c r="T34" s="273">
        <f>Q34*S34</f>
        <v>0</v>
      </c>
      <c r="U34" s="273">
        <f>Q34-T34</f>
        <v>0</v>
      </c>
      <c r="V34" s="44"/>
    </row>
    <row r="35" spans="1:22" ht="30" customHeight="1" x14ac:dyDescent="0.2">
      <c r="A35" s="154"/>
      <c r="B35" s="152" t="s">
        <v>142</v>
      </c>
      <c r="E35" s="1"/>
      <c r="F35" s="41"/>
      <c r="G35" s="41"/>
      <c r="H35" s="41"/>
      <c r="I35" s="41"/>
      <c r="J35" s="41"/>
      <c r="K35" s="41"/>
      <c r="L35" s="168"/>
      <c r="M35" s="179"/>
      <c r="N35" s="155"/>
      <c r="O35" s="155"/>
      <c r="P35" s="156"/>
      <c r="Q35" s="181"/>
      <c r="S35" s="43"/>
      <c r="T35" s="183"/>
      <c r="U35" s="183"/>
      <c r="V35" s="44"/>
    </row>
    <row r="36" spans="1:22" ht="12.75" x14ac:dyDescent="0.2">
      <c r="A36" s="154"/>
      <c r="B36" s="103">
        <v>0</v>
      </c>
      <c r="C36" s="105" t="s">
        <v>140</v>
      </c>
      <c r="D36" s="100">
        <v>0</v>
      </c>
      <c r="E36" s="104">
        <v>20</v>
      </c>
      <c r="F36" s="275">
        <f t="shared" si="40"/>
        <v>0</v>
      </c>
      <c r="G36" s="99"/>
      <c r="H36" s="99"/>
      <c r="I36" s="99"/>
      <c r="J36" s="99"/>
      <c r="K36" s="101"/>
      <c r="L36" s="47">
        <f>$F36*$B36*G36</f>
        <v>0</v>
      </c>
      <c r="M36" s="47">
        <f t="shared" ref="M36:P39" si="44">$F36*$B36*H36</f>
        <v>0</v>
      </c>
      <c r="N36" s="47">
        <f t="shared" si="44"/>
        <v>0</v>
      </c>
      <c r="O36" s="47">
        <f t="shared" si="44"/>
        <v>0</v>
      </c>
      <c r="P36" s="47">
        <f t="shared" si="44"/>
        <v>0</v>
      </c>
      <c r="Q36" s="49">
        <f t="shared" ref="Q36:Q39" si="45">SUM(L36:P36)</f>
        <v>0</v>
      </c>
      <c r="R36" s="187"/>
      <c r="S36" s="43"/>
      <c r="T36" s="171"/>
      <c r="U36" s="171"/>
      <c r="V36" s="44"/>
    </row>
    <row r="37" spans="1:22" ht="12.75" x14ac:dyDescent="0.2">
      <c r="A37" s="154"/>
      <c r="B37" s="103">
        <v>0</v>
      </c>
      <c r="C37" s="105" t="s">
        <v>82</v>
      </c>
      <c r="D37" s="100">
        <v>0</v>
      </c>
      <c r="E37" s="104">
        <v>15</v>
      </c>
      <c r="F37" s="275">
        <f t="shared" si="40"/>
        <v>0</v>
      </c>
      <c r="G37" s="99"/>
      <c r="H37" s="99"/>
      <c r="I37" s="99"/>
      <c r="J37" s="99"/>
      <c r="K37" s="99"/>
      <c r="L37" s="47">
        <f>$F37*$B37*G37</f>
        <v>0</v>
      </c>
      <c r="M37" s="47">
        <f t="shared" si="44"/>
        <v>0</v>
      </c>
      <c r="N37" s="47">
        <f t="shared" si="44"/>
        <v>0</v>
      </c>
      <c r="O37" s="47">
        <f t="shared" si="44"/>
        <v>0</v>
      </c>
      <c r="P37" s="47">
        <f t="shared" si="44"/>
        <v>0</v>
      </c>
      <c r="Q37" s="49">
        <f t="shared" si="45"/>
        <v>0</v>
      </c>
      <c r="R37" s="188"/>
      <c r="S37" s="43">
        <v>0</v>
      </c>
      <c r="T37" s="273">
        <f t="shared" ref="T37:T39" si="46">Q37*S37</f>
        <v>0</v>
      </c>
      <c r="U37" s="273">
        <f t="shared" ref="U37:U39" si="47">Q37-T37</f>
        <v>0</v>
      </c>
      <c r="V37" s="44"/>
    </row>
    <row r="38" spans="1:22" ht="12.75" x14ac:dyDescent="0.2">
      <c r="A38" s="154"/>
      <c r="B38" s="103">
        <v>0</v>
      </c>
      <c r="C38" s="105" t="s">
        <v>81</v>
      </c>
      <c r="D38" s="100">
        <v>0</v>
      </c>
      <c r="E38" s="104">
        <v>12</v>
      </c>
      <c r="F38" s="275">
        <f t="shared" si="40"/>
        <v>0</v>
      </c>
      <c r="G38" s="99"/>
      <c r="H38" s="99"/>
      <c r="I38" s="99"/>
      <c r="J38" s="99"/>
      <c r="K38" s="99"/>
      <c r="L38" s="47">
        <f>$F38*$B38*G38</f>
        <v>0</v>
      </c>
      <c r="M38" s="47">
        <f t="shared" si="44"/>
        <v>0</v>
      </c>
      <c r="N38" s="47">
        <f t="shared" si="44"/>
        <v>0</v>
      </c>
      <c r="O38" s="47">
        <f t="shared" si="44"/>
        <v>0</v>
      </c>
      <c r="P38" s="47">
        <f t="shared" si="44"/>
        <v>0</v>
      </c>
      <c r="Q38" s="49">
        <f t="shared" si="45"/>
        <v>0</v>
      </c>
      <c r="R38" s="185"/>
      <c r="S38" s="43">
        <v>0</v>
      </c>
      <c r="T38" s="273">
        <f t="shared" si="46"/>
        <v>0</v>
      </c>
      <c r="U38" s="273">
        <f t="shared" si="47"/>
        <v>0</v>
      </c>
      <c r="V38" s="44"/>
    </row>
    <row r="39" spans="1:22" ht="12.75" x14ac:dyDescent="0.2">
      <c r="A39" s="154"/>
      <c r="B39" s="103">
        <v>0</v>
      </c>
      <c r="C39" s="105" t="s">
        <v>83</v>
      </c>
      <c r="D39" s="100">
        <v>0</v>
      </c>
      <c r="E39" s="104">
        <v>12</v>
      </c>
      <c r="F39" s="275">
        <f t="shared" si="40"/>
        <v>0</v>
      </c>
      <c r="G39" s="99"/>
      <c r="H39" s="99"/>
      <c r="I39" s="99"/>
      <c r="J39" s="99"/>
      <c r="K39" s="99"/>
      <c r="L39" s="47">
        <f t="shared" ref="L39" si="48">$F39*$B39*G39</f>
        <v>0</v>
      </c>
      <c r="M39" s="47">
        <f t="shared" si="44"/>
        <v>0</v>
      </c>
      <c r="N39" s="47">
        <f t="shared" si="44"/>
        <v>0</v>
      </c>
      <c r="O39" s="47">
        <f t="shared" si="44"/>
        <v>0</v>
      </c>
      <c r="P39" s="47">
        <f t="shared" si="44"/>
        <v>0</v>
      </c>
      <c r="Q39" s="55">
        <f t="shared" si="45"/>
        <v>0</v>
      </c>
      <c r="R39" s="185"/>
      <c r="S39" s="43">
        <v>0</v>
      </c>
      <c r="T39" s="273">
        <f t="shared" si="46"/>
        <v>0</v>
      </c>
      <c r="U39" s="273">
        <f t="shared" si="47"/>
        <v>0</v>
      </c>
      <c r="V39" s="44"/>
    </row>
    <row r="40" spans="1:22" ht="20.25" customHeight="1" x14ac:dyDescent="0.2">
      <c r="A40" s="154"/>
      <c r="B40" s="189"/>
      <c r="C40" s="190"/>
      <c r="D40" s="191"/>
      <c r="E40" s="191"/>
      <c r="F40" s="191"/>
      <c r="G40" s="191"/>
      <c r="H40" s="192"/>
      <c r="I40" s="381" t="s">
        <v>24</v>
      </c>
      <c r="J40" s="381"/>
      <c r="K40" s="382"/>
      <c r="L40" s="59">
        <f t="shared" ref="L40:Q40" si="49">SUM(L31:L39)</f>
        <v>0</v>
      </c>
      <c r="M40" s="59">
        <f t="shared" si="49"/>
        <v>0</v>
      </c>
      <c r="N40" s="59">
        <f t="shared" si="49"/>
        <v>0</v>
      </c>
      <c r="O40" s="59">
        <f t="shared" si="49"/>
        <v>0</v>
      </c>
      <c r="P40" s="60">
        <f t="shared" si="49"/>
        <v>0</v>
      </c>
      <c r="Q40" s="61">
        <f t="shared" si="49"/>
        <v>0</v>
      </c>
      <c r="R40" s="174">
        <f>SUM(L40:P40)</f>
        <v>0</v>
      </c>
      <c r="S40" s="43"/>
      <c r="T40" s="370">
        <f>SUM(T31:T39)</f>
        <v>0</v>
      </c>
      <c r="U40" s="371">
        <f>OtherSalaryTot-T40</f>
        <v>0</v>
      </c>
      <c r="V40" s="105"/>
    </row>
    <row r="41" spans="1:22" ht="30" customHeight="1" x14ac:dyDescent="0.2">
      <c r="A41" s="154"/>
      <c r="B41" s="152" t="s">
        <v>23</v>
      </c>
      <c r="E41" s="1"/>
      <c r="F41" s="1"/>
      <c r="G41" s="41"/>
      <c r="H41" s="41"/>
      <c r="I41" s="41"/>
      <c r="J41" s="41"/>
      <c r="K41" s="41"/>
      <c r="L41" s="168"/>
      <c r="M41" s="179"/>
      <c r="Q41" s="181"/>
      <c r="S41" s="46"/>
      <c r="T41" s="171"/>
      <c r="U41" s="171"/>
    </row>
    <row r="42" spans="1:22" ht="22.5" customHeight="1" x14ac:dyDescent="0.2">
      <c r="A42" s="154"/>
      <c r="B42" s="184" t="s">
        <v>13</v>
      </c>
      <c r="C42" s="45" t="s">
        <v>47</v>
      </c>
      <c r="D42" s="182" t="s">
        <v>146</v>
      </c>
      <c r="E42" s="2" t="s">
        <v>149</v>
      </c>
      <c r="F42" s="2"/>
      <c r="G42" s="2"/>
      <c r="H42" s="2"/>
      <c r="I42" s="2"/>
      <c r="J42" s="2"/>
      <c r="K42" s="2"/>
      <c r="L42" s="163" t="s">
        <v>1</v>
      </c>
      <c r="M42" s="163" t="s">
        <v>1</v>
      </c>
      <c r="N42" s="193" t="s">
        <v>1</v>
      </c>
      <c r="O42" s="193" t="s">
        <v>1</v>
      </c>
      <c r="P42" s="193" t="s">
        <v>1</v>
      </c>
      <c r="Q42" s="165" t="s">
        <v>1</v>
      </c>
      <c r="S42" s="46"/>
      <c r="T42" s="171"/>
      <c r="U42" s="171"/>
    </row>
    <row r="43" spans="1:22" ht="12.75" customHeight="1" x14ac:dyDescent="0.2">
      <c r="A43" s="154"/>
      <c r="B43" s="278">
        <f>B31</f>
        <v>0</v>
      </c>
      <c r="C43" s="279" t="str">
        <f>C31</f>
        <v>Tech1</v>
      </c>
      <c r="D43" s="45">
        <v>0</v>
      </c>
      <c r="E43" s="280">
        <f>IF(D43=0,11.65%,31.35%)</f>
        <v>0.11650000000000001</v>
      </c>
      <c r="F43" s="355"/>
      <c r="G43" s="351" t="s">
        <v>70</v>
      </c>
      <c r="H43" s="352">
        <v>7.6499999999999999E-2</v>
      </c>
      <c r="I43" s="352" t="s">
        <v>84</v>
      </c>
      <c r="K43" s="353">
        <v>0.1361</v>
      </c>
      <c r="L43" s="47"/>
      <c r="M43" s="47">
        <f t="shared" ref="L43:P46" si="50">$E43*M31</f>
        <v>0</v>
      </c>
      <c r="N43" s="47">
        <f t="shared" si="50"/>
        <v>0</v>
      </c>
      <c r="O43" s="47">
        <f t="shared" si="50"/>
        <v>0</v>
      </c>
      <c r="P43" s="47">
        <f t="shared" si="50"/>
        <v>0</v>
      </c>
      <c r="Q43" s="49">
        <f>SUM(L43:P43)</f>
        <v>0</v>
      </c>
      <c r="R43" s="105"/>
      <c r="S43" s="43">
        <v>0.5</v>
      </c>
      <c r="T43" s="273">
        <f>Q43*S43</f>
        <v>0</v>
      </c>
      <c r="U43" s="281">
        <f>Q43-T43</f>
        <v>0</v>
      </c>
      <c r="V43" s="105"/>
    </row>
    <row r="44" spans="1:22" ht="12.75" customHeight="1" x14ac:dyDescent="0.2">
      <c r="A44" s="154"/>
      <c r="B44" s="278">
        <f t="shared" ref="B44:B46" si="51">B32</f>
        <v>0</v>
      </c>
      <c r="C44" s="279" t="str">
        <f t="shared" ref="C44:C51" si="52">C32</f>
        <v>Tech2</v>
      </c>
      <c r="D44" s="45">
        <v>0</v>
      </c>
      <c r="E44" s="280">
        <f t="shared" ref="E44:E46" si="53">IF(D44=0,11.65%,31.35%)</f>
        <v>0.11650000000000001</v>
      </c>
      <c r="F44" s="355"/>
      <c r="G44" s="351" t="s">
        <v>139</v>
      </c>
      <c r="H44" s="352">
        <v>0.02</v>
      </c>
      <c r="I44" s="352" t="s">
        <v>85</v>
      </c>
      <c r="K44" s="353">
        <v>0.21679999999999999</v>
      </c>
      <c r="L44" s="47">
        <f t="shared" si="50"/>
        <v>0</v>
      </c>
      <c r="M44" s="47">
        <f t="shared" si="50"/>
        <v>0</v>
      </c>
      <c r="N44" s="47">
        <f t="shared" si="50"/>
        <v>0</v>
      </c>
      <c r="O44" s="47">
        <f t="shared" si="50"/>
        <v>0</v>
      </c>
      <c r="P44" s="47">
        <f t="shared" si="50"/>
        <v>0</v>
      </c>
      <c r="Q44" s="49">
        <f>SUM(L44:P44)</f>
        <v>0</v>
      </c>
      <c r="R44" s="105"/>
      <c r="S44" s="43">
        <v>0</v>
      </c>
      <c r="T44" s="273">
        <f t="shared" ref="T44:T46" si="54">Q44*S44</f>
        <v>0</v>
      </c>
      <c r="U44" s="281">
        <f t="shared" ref="U44:U46" si="55">Q44-T44</f>
        <v>0</v>
      </c>
      <c r="V44" s="105"/>
    </row>
    <row r="45" spans="1:22" ht="12.75" customHeight="1" x14ac:dyDescent="0.2">
      <c r="A45" s="154"/>
      <c r="B45" s="278">
        <f t="shared" si="51"/>
        <v>0</v>
      </c>
      <c r="C45" s="279" t="str">
        <f t="shared" si="52"/>
        <v>Tech1</v>
      </c>
      <c r="D45" s="45">
        <v>0</v>
      </c>
      <c r="E45" s="280">
        <f t="shared" si="53"/>
        <v>0.11650000000000001</v>
      </c>
      <c r="F45" s="355"/>
      <c r="G45" s="351" t="s">
        <v>86</v>
      </c>
      <c r="H45" s="352">
        <v>0.02</v>
      </c>
      <c r="I45" s="354" t="s">
        <v>147</v>
      </c>
      <c r="J45" s="177"/>
      <c r="K45" s="177"/>
      <c r="L45" s="47">
        <f t="shared" si="50"/>
        <v>0</v>
      </c>
      <c r="M45" s="47">
        <f t="shared" si="50"/>
        <v>0</v>
      </c>
      <c r="N45" s="47">
        <f t="shared" si="50"/>
        <v>0</v>
      </c>
      <c r="O45" s="47">
        <f t="shared" si="50"/>
        <v>0</v>
      </c>
      <c r="P45" s="47">
        <f t="shared" si="50"/>
        <v>0</v>
      </c>
      <c r="Q45" s="49">
        <f>SUM(L45:P45)</f>
        <v>0</v>
      </c>
      <c r="R45" s="105"/>
      <c r="S45" s="43">
        <v>0</v>
      </c>
      <c r="T45" s="273">
        <f t="shared" si="54"/>
        <v>0</v>
      </c>
      <c r="U45" s="281">
        <f t="shared" si="55"/>
        <v>0</v>
      </c>
      <c r="V45" s="105"/>
    </row>
    <row r="46" spans="1:22" ht="12.75" customHeight="1" x14ac:dyDescent="0.2">
      <c r="A46" s="154"/>
      <c r="B46" s="278">
        <f t="shared" si="51"/>
        <v>0</v>
      </c>
      <c r="C46" s="279" t="str">
        <f t="shared" si="52"/>
        <v>Tech2</v>
      </c>
      <c r="D46" s="45">
        <v>0</v>
      </c>
      <c r="E46" s="280">
        <f t="shared" si="53"/>
        <v>0.11650000000000001</v>
      </c>
      <c r="F46" s="355"/>
      <c r="G46" s="352"/>
      <c r="I46" s="353"/>
      <c r="J46" s="355"/>
      <c r="K46" s="355"/>
      <c r="L46" s="53">
        <f t="shared" si="50"/>
        <v>0</v>
      </c>
      <c r="M46" s="53">
        <f t="shared" si="50"/>
        <v>0</v>
      </c>
      <c r="N46" s="53">
        <f t="shared" si="50"/>
        <v>0</v>
      </c>
      <c r="O46" s="53">
        <f t="shared" si="50"/>
        <v>0</v>
      </c>
      <c r="P46" s="53">
        <f t="shared" si="50"/>
        <v>0</v>
      </c>
      <c r="Q46" s="55">
        <f>SUM(L46:P46)</f>
        <v>0</v>
      </c>
      <c r="R46" s="105"/>
      <c r="S46" s="43">
        <v>0</v>
      </c>
      <c r="T46" s="273">
        <f t="shared" si="54"/>
        <v>0</v>
      </c>
      <c r="U46" s="281">
        <f t="shared" si="55"/>
        <v>0</v>
      </c>
      <c r="V46" s="105"/>
    </row>
    <row r="47" spans="1:22" ht="26.25" customHeight="1" x14ac:dyDescent="0.2">
      <c r="A47" s="154"/>
      <c r="B47" s="152" t="s">
        <v>143</v>
      </c>
      <c r="C47" s="355"/>
      <c r="E47" s="355"/>
      <c r="F47" s="355"/>
      <c r="G47" s="355"/>
      <c r="H47" s="355"/>
      <c r="I47" s="355"/>
      <c r="J47" s="355"/>
      <c r="K47" s="358"/>
      <c r="L47" s="355"/>
      <c r="M47" s="355"/>
      <c r="N47" s="355"/>
      <c r="O47" s="355"/>
      <c r="P47" s="355"/>
      <c r="Q47" s="181"/>
      <c r="R47" s="105"/>
      <c r="S47" s="43"/>
      <c r="T47" s="171"/>
      <c r="U47" s="194"/>
      <c r="V47" s="105"/>
    </row>
    <row r="48" spans="1:22" ht="12.75" customHeight="1" x14ac:dyDescent="0.2">
      <c r="A48" s="154"/>
      <c r="B48" s="278">
        <f>B36</f>
        <v>0</v>
      </c>
      <c r="C48" s="279" t="str">
        <f t="shared" si="52"/>
        <v>Grad-Acad</v>
      </c>
      <c r="D48" s="105"/>
      <c r="E48" s="283">
        <v>0.11650000000000001</v>
      </c>
      <c r="H48" s="2"/>
      <c r="I48" s="2"/>
      <c r="J48" s="177"/>
      <c r="K48" s="176"/>
      <c r="L48" s="47">
        <f>$E48*L36</f>
        <v>0</v>
      </c>
      <c r="M48" s="47">
        <f t="shared" ref="L48:P51" si="56">$E48*M36</f>
        <v>0</v>
      </c>
      <c r="N48" s="47">
        <f t="shared" si="56"/>
        <v>0</v>
      </c>
      <c r="O48" s="47">
        <f t="shared" si="56"/>
        <v>0</v>
      </c>
      <c r="P48" s="47">
        <f t="shared" si="56"/>
        <v>0</v>
      </c>
      <c r="Q48" s="49">
        <f>SUM(L48:P48)</f>
        <v>0</v>
      </c>
      <c r="S48" s="43">
        <v>0</v>
      </c>
      <c r="T48" s="273">
        <f>Q48*S48</f>
        <v>0</v>
      </c>
      <c r="U48" s="281">
        <f>Q48-T48</f>
        <v>0</v>
      </c>
      <c r="V48" s="105"/>
    </row>
    <row r="49" spans="1:22" ht="12.75" customHeight="1" x14ac:dyDescent="0.2">
      <c r="A49" s="154"/>
      <c r="B49" s="278">
        <f t="shared" ref="B49:B51" si="57">B37</f>
        <v>0</v>
      </c>
      <c r="C49" s="279" t="str">
        <f t="shared" si="52"/>
        <v>Grad-Summ</v>
      </c>
      <c r="D49" s="105"/>
      <c r="E49" s="283">
        <v>0.11650000000000001</v>
      </c>
      <c r="H49" s="2"/>
      <c r="I49" s="2"/>
      <c r="J49" s="177"/>
      <c r="K49" s="176"/>
      <c r="L49" s="47">
        <f t="shared" si="56"/>
        <v>0</v>
      </c>
      <c r="M49" s="47">
        <f t="shared" si="56"/>
        <v>0</v>
      </c>
      <c r="N49" s="47">
        <f t="shared" si="56"/>
        <v>0</v>
      </c>
      <c r="O49" s="47">
        <f t="shared" si="56"/>
        <v>0</v>
      </c>
      <c r="P49" s="47">
        <f t="shared" si="56"/>
        <v>0</v>
      </c>
      <c r="Q49" s="49">
        <f t="shared" ref="Q49:Q51" si="58">SUM(L49:P49)</f>
        <v>0</v>
      </c>
      <c r="S49" s="43">
        <v>0</v>
      </c>
      <c r="T49" s="273">
        <f t="shared" ref="T49:T51" si="59">Q49*S49</f>
        <v>0</v>
      </c>
      <c r="U49" s="281">
        <f t="shared" ref="U49:U51" si="60">Q49-T49</f>
        <v>0</v>
      </c>
      <c r="V49" s="105"/>
    </row>
    <row r="50" spans="1:22" ht="12.75" customHeight="1" x14ac:dyDescent="0.2">
      <c r="A50" s="154"/>
      <c r="B50" s="278">
        <f t="shared" si="57"/>
        <v>0</v>
      </c>
      <c r="C50" s="279" t="str">
        <f t="shared" si="52"/>
        <v>UGrad-Acad</v>
      </c>
      <c r="E50" s="283">
        <v>0.11650000000000001</v>
      </c>
      <c r="G50" s="300"/>
      <c r="H50" s="354"/>
      <c r="I50" s="2"/>
      <c r="J50" s="177"/>
      <c r="K50" s="176"/>
      <c r="L50" s="47">
        <f t="shared" si="56"/>
        <v>0</v>
      </c>
      <c r="M50" s="47">
        <f t="shared" si="56"/>
        <v>0</v>
      </c>
      <c r="N50" s="47">
        <f t="shared" si="56"/>
        <v>0</v>
      </c>
      <c r="O50" s="47">
        <f t="shared" si="56"/>
        <v>0</v>
      </c>
      <c r="P50" s="47">
        <f t="shared" si="56"/>
        <v>0</v>
      </c>
      <c r="Q50" s="49">
        <f t="shared" si="58"/>
        <v>0</v>
      </c>
      <c r="S50" s="43">
        <v>0</v>
      </c>
      <c r="T50" s="273">
        <f t="shared" si="59"/>
        <v>0</v>
      </c>
      <c r="U50" s="281">
        <f t="shared" si="60"/>
        <v>0</v>
      </c>
      <c r="V50" s="105"/>
    </row>
    <row r="51" spans="1:22" ht="12.75" customHeight="1" x14ac:dyDescent="0.2">
      <c r="A51" s="154"/>
      <c r="B51" s="278">
        <f t="shared" si="57"/>
        <v>0</v>
      </c>
      <c r="C51" s="279" t="str">
        <f t="shared" si="52"/>
        <v>UGrad-Summ</v>
      </c>
      <c r="E51" s="283">
        <v>0.11650000000000001</v>
      </c>
      <c r="H51" s="355"/>
      <c r="I51" s="355"/>
      <c r="J51" s="355"/>
      <c r="K51" s="355"/>
      <c r="L51" s="53">
        <f t="shared" si="56"/>
        <v>0</v>
      </c>
      <c r="M51" s="53">
        <f t="shared" si="56"/>
        <v>0</v>
      </c>
      <c r="N51" s="53">
        <f t="shared" si="56"/>
        <v>0</v>
      </c>
      <c r="O51" s="53">
        <f t="shared" si="56"/>
        <v>0</v>
      </c>
      <c r="P51" s="53">
        <f t="shared" si="56"/>
        <v>0</v>
      </c>
      <c r="Q51" s="55">
        <f t="shared" si="58"/>
        <v>0</v>
      </c>
      <c r="R51" s="196"/>
      <c r="S51" s="43">
        <v>0</v>
      </c>
      <c r="T51" s="273">
        <f t="shared" si="59"/>
        <v>0</v>
      </c>
      <c r="U51" s="281">
        <f t="shared" si="60"/>
        <v>0</v>
      </c>
      <c r="V51" s="105"/>
    </row>
    <row r="52" spans="1:22" ht="12.75" customHeight="1" x14ac:dyDescent="0.2">
      <c r="A52" s="105"/>
      <c r="B52" s="152"/>
      <c r="C52" s="105"/>
      <c r="E52" s="195"/>
      <c r="H52" s="355"/>
      <c r="I52" s="355"/>
      <c r="J52" s="355"/>
      <c r="K52" s="355"/>
      <c r="L52" s="169"/>
      <c r="M52" s="169"/>
      <c r="N52" s="169"/>
      <c r="O52" s="169"/>
      <c r="P52" s="169"/>
      <c r="Q52" s="181"/>
      <c r="R52" s="196"/>
      <c r="S52" s="43"/>
      <c r="T52" s="171"/>
      <c r="U52" s="194"/>
      <c r="V52" s="105"/>
    </row>
    <row r="53" spans="1:22" ht="12.95" customHeight="1" x14ac:dyDescent="0.2">
      <c r="A53" s="154"/>
      <c r="B53" s="152" t="s">
        <v>145</v>
      </c>
      <c r="E53" s="1"/>
      <c r="F53" s="1"/>
      <c r="G53" s="41"/>
      <c r="H53" s="41"/>
      <c r="I53" s="41"/>
      <c r="J53" s="41"/>
      <c r="K53" s="41"/>
      <c r="L53" s="384"/>
      <c r="M53" s="384"/>
      <c r="N53" s="384"/>
      <c r="O53" s="384"/>
      <c r="P53" s="385"/>
      <c r="Q53" s="383"/>
      <c r="S53" s="43">
        <v>0</v>
      </c>
      <c r="T53" s="273">
        <f t="shared" ref="T53:T55" si="61">Q53*S53</f>
        <v>0</v>
      </c>
      <c r="U53" s="273">
        <f t="shared" ref="U53:U54" si="62">Q53-T53</f>
        <v>0</v>
      </c>
      <c r="V53" s="44"/>
    </row>
    <row r="54" spans="1:22" ht="12.95" customHeight="1" x14ac:dyDescent="0.2">
      <c r="A54" s="154"/>
      <c r="B54" s="182"/>
      <c r="E54" s="1"/>
      <c r="F54" s="1"/>
      <c r="G54" s="41"/>
      <c r="H54" s="41"/>
      <c r="I54" s="41"/>
      <c r="J54" s="41"/>
      <c r="K54" s="41"/>
      <c r="L54" s="384"/>
      <c r="M54" s="384"/>
      <c r="N54" s="384"/>
      <c r="O54" s="384"/>
      <c r="P54" s="385"/>
      <c r="Q54" s="383"/>
      <c r="S54" s="43">
        <v>0</v>
      </c>
      <c r="T54" s="273">
        <f t="shared" si="61"/>
        <v>0</v>
      </c>
      <c r="U54" s="273">
        <f t="shared" si="62"/>
        <v>0</v>
      </c>
      <c r="V54" s="44"/>
    </row>
    <row r="55" spans="1:22" ht="12.95" customHeight="1" x14ac:dyDescent="0.2">
      <c r="A55" s="154"/>
      <c r="B55" s="105"/>
      <c r="C55" s="105"/>
      <c r="D55" s="286">
        <v>184.36</v>
      </c>
      <c r="E55" s="105"/>
      <c r="F55" s="105"/>
      <c r="G55" s="276">
        <f>SUM(G31:G34)</f>
        <v>0</v>
      </c>
      <c r="H55" s="276">
        <f t="shared" ref="H55:K55" si="63">SUM(H31:H34)</f>
        <v>0</v>
      </c>
      <c r="I55" s="276">
        <f t="shared" si="63"/>
        <v>0</v>
      </c>
      <c r="J55" s="276">
        <f t="shared" si="63"/>
        <v>0</v>
      </c>
      <c r="K55" s="276">
        <f t="shared" si="63"/>
        <v>0</v>
      </c>
      <c r="L55" s="47">
        <f>$D55*G55</f>
        <v>0</v>
      </c>
      <c r="M55" s="47">
        <f>$D55*H55</f>
        <v>0</v>
      </c>
      <c r="N55" s="47">
        <f t="shared" ref="N55:P55" si="64">$D55*I55</f>
        <v>0</v>
      </c>
      <c r="O55" s="47">
        <f t="shared" si="64"/>
        <v>0</v>
      </c>
      <c r="P55" s="47">
        <f t="shared" si="64"/>
        <v>0</v>
      </c>
      <c r="Q55" s="57">
        <f>SUM(L55:N55)</f>
        <v>0</v>
      </c>
      <c r="R55" s="105"/>
      <c r="S55" s="43">
        <v>0</v>
      </c>
      <c r="T55" s="273">
        <f t="shared" si="61"/>
        <v>0</v>
      </c>
      <c r="U55" s="273">
        <f>Q55-T55</f>
        <v>0</v>
      </c>
      <c r="V55" s="44"/>
    </row>
    <row r="56" spans="1:22" ht="24" customHeight="1" x14ac:dyDescent="0.2">
      <c r="B56" s="189"/>
      <c r="C56" s="197"/>
      <c r="D56" s="198"/>
      <c r="E56" s="198"/>
      <c r="F56" s="198"/>
      <c r="G56" s="198"/>
      <c r="H56" s="197"/>
      <c r="I56" s="391" t="s">
        <v>57</v>
      </c>
      <c r="J56" s="391"/>
      <c r="K56" s="392"/>
      <c r="L56" s="62">
        <f>SUM(L43:L51)</f>
        <v>0</v>
      </c>
      <c r="M56" s="62">
        <f t="shared" ref="M56:P56" si="65">SUM(M43:M51)</f>
        <v>0</v>
      </c>
      <c r="N56" s="62">
        <f t="shared" si="65"/>
        <v>0</v>
      </c>
      <c r="O56" s="62">
        <f t="shared" si="65"/>
        <v>0</v>
      </c>
      <c r="P56" s="62">
        <f t="shared" si="65"/>
        <v>0</v>
      </c>
      <c r="Q56" s="61">
        <f>SUM(L56:P56)</f>
        <v>0</v>
      </c>
      <c r="R56" s="174">
        <f>SUM(L56:P56)</f>
        <v>0</v>
      </c>
      <c r="S56" s="43"/>
      <c r="T56" s="171">
        <f>SUM(T43:T55)</f>
        <v>0</v>
      </c>
      <c r="U56" s="281">
        <f t="shared" ref="U56:U65" si="66">Q56-T56</f>
        <v>0</v>
      </c>
      <c r="V56" s="105"/>
    </row>
    <row r="57" spans="1:22" ht="24" customHeight="1" x14ac:dyDescent="0.2">
      <c r="B57" s="199"/>
      <c r="C57" s="200"/>
      <c r="D57" s="201"/>
      <c r="E57" s="201"/>
      <c r="F57" s="201"/>
      <c r="G57" s="201"/>
      <c r="H57" s="202"/>
      <c r="I57" s="202"/>
      <c r="J57" s="202"/>
      <c r="K57" s="203"/>
      <c r="L57" s="204"/>
      <c r="M57" s="205"/>
      <c r="N57" s="205"/>
      <c r="O57" s="205"/>
      <c r="P57" s="206"/>
      <c r="Q57" s="207"/>
      <c r="R57" s="174"/>
      <c r="S57" s="46"/>
      <c r="T57" s="171"/>
      <c r="U57" s="194"/>
      <c r="V57" s="105"/>
    </row>
    <row r="58" spans="1:22" ht="24" customHeight="1" x14ac:dyDescent="0.2">
      <c r="B58" s="393" t="s">
        <v>25</v>
      </c>
      <c r="C58" s="394"/>
      <c r="D58" s="394"/>
      <c r="E58" s="394"/>
      <c r="F58" s="394"/>
      <c r="G58" s="394"/>
      <c r="H58" s="394"/>
      <c r="I58" s="394"/>
      <c r="J58" s="394"/>
      <c r="K58" s="395"/>
      <c r="L58" s="63">
        <f>L13+L40</f>
        <v>0</v>
      </c>
      <c r="M58" s="63">
        <f t="shared" ref="M58:P58" si="67">M13+M40</f>
        <v>0</v>
      </c>
      <c r="N58" s="63">
        <f t="shared" si="67"/>
        <v>0</v>
      </c>
      <c r="O58" s="63">
        <f t="shared" si="67"/>
        <v>0</v>
      </c>
      <c r="P58" s="63">
        <f t="shared" si="67"/>
        <v>0</v>
      </c>
      <c r="Q58" s="64">
        <f>SUM(L58:P58)</f>
        <v>0</v>
      </c>
      <c r="R58" s="174">
        <f>SUM(L58:P58)</f>
        <v>0</v>
      </c>
      <c r="S58" s="43"/>
      <c r="T58" s="369">
        <f>T13+T40</f>
        <v>0</v>
      </c>
      <c r="U58" s="369">
        <f>Q58-T58</f>
        <v>0</v>
      </c>
    </row>
    <row r="59" spans="1:22" ht="18.75" customHeight="1" x14ac:dyDescent="0.2">
      <c r="B59" s="398" t="s">
        <v>150</v>
      </c>
      <c r="C59" s="399"/>
      <c r="D59" s="399"/>
      <c r="E59" s="399"/>
      <c r="F59" s="399"/>
      <c r="G59" s="399"/>
      <c r="H59" s="399"/>
      <c r="I59" s="399"/>
      <c r="J59" s="399"/>
      <c r="K59" s="399"/>
      <c r="L59" s="298">
        <f>L28+L56</f>
        <v>0</v>
      </c>
      <c r="M59" s="298">
        <f t="shared" ref="M59:P59" si="68">M28+M56</f>
        <v>0</v>
      </c>
      <c r="N59" s="298">
        <f t="shared" si="68"/>
        <v>0</v>
      </c>
      <c r="O59" s="298">
        <f t="shared" si="68"/>
        <v>0</v>
      </c>
      <c r="P59" s="298">
        <f t="shared" si="68"/>
        <v>0</v>
      </c>
      <c r="Q59" s="297">
        <f>SUM(L59:P59)</f>
        <v>0</v>
      </c>
      <c r="R59" s="174"/>
      <c r="S59" s="43"/>
      <c r="T59" s="372">
        <f>T28+T56</f>
        <v>0</v>
      </c>
      <c r="U59" s="373">
        <f t="shared" ref="U59" si="69">Q59-T59</f>
        <v>0</v>
      </c>
    </row>
    <row r="60" spans="1:22" ht="20.25" customHeight="1" x14ac:dyDescent="0.2">
      <c r="B60" s="208" t="s">
        <v>26</v>
      </c>
      <c r="C60" s="209"/>
      <c r="D60" s="209"/>
      <c r="E60" s="209"/>
      <c r="F60" s="209"/>
      <c r="G60" s="209"/>
      <c r="H60" s="209"/>
      <c r="I60" s="209"/>
      <c r="J60" s="209"/>
      <c r="K60" s="209"/>
      <c r="L60" s="65">
        <f>L13+L28+L40+L56</f>
        <v>0</v>
      </c>
      <c r="M60" s="65">
        <f t="shared" ref="M60:P60" si="70">M13+M28+M40+M56</f>
        <v>0</v>
      </c>
      <c r="N60" s="65">
        <f t="shared" si="70"/>
        <v>0</v>
      </c>
      <c r="O60" s="65">
        <f t="shared" si="70"/>
        <v>0</v>
      </c>
      <c r="P60" s="65">
        <f t="shared" si="70"/>
        <v>0</v>
      </c>
      <c r="Q60" s="64">
        <f>SUM(L60:P60)</f>
        <v>0</v>
      </c>
      <c r="R60" s="174">
        <f>SUM(L60:P60)</f>
        <v>0</v>
      </c>
      <c r="S60" s="43"/>
      <c r="T60" s="368">
        <f>SUM(T58:T59)</f>
        <v>0</v>
      </c>
      <c r="U60" s="369">
        <f>AllSalariesFringeTOT-T60</f>
        <v>0</v>
      </c>
    </row>
    <row r="61" spans="1:22" ht="26.25" customHeight="1" x14ac:dyDescent="0.2">
      <c r="B61" s="152" t="s">
        <v>11</v>
      </c>
      <c r="C61" s="41"/>
      <c r="D61" s="379" t="s">
        <v>53</v>
      </c>
      <c r="E61" s="379"/>
      <c r="F61" s="380"/>
      <c r="G61" s="210"/>
      <c r="H61" s="210"/>
      <c r="I61" s="210"/>
      <c r="J61" s="210"/>
      <c r="K61" s="210"/>
      <c r="L61" s="211" t="s">
        <v>48</v>
      </c>
      <c r="M61" s="211" t="s">
        <v>49</v>
      </c>
      <c r="N61" s="211" t="s">
        <v>50</v>
      </c>
      <c r="O61" s="211" t="s">
        <v>51</v>
      </c>
      <c r="P61" s="212" t="s">
        <v>52</v>
      </c>
      <c r="Q61" s="523"/>
      <c r="R61" s="174"/>
      <c r="S61" s="43"/>
      <c r="T61" s="213"/>
      <c r="U61" s="214"/>
    </row>
    <row r="62" spans="1:22" ht="12.75" x14ac:dyDescent="0.2">
      <c r="B62" s="215"/>
      <c r="C62" s="196"/>
      <c r="D62" s="387"/>
      <c r="E62" s="388"/>
      <c r="F62" s="388"/>
      <c r="G62" s="388"/>
      <c r="H62" s="388"/>
      <c r="I62" s="388"/>
      <c r="J62" s="389"/>
      <c r="K62" s="216"/>
      <c r="L62" s="217"/>
      <c r="M62" s="218"/>
      <c r="N62" s="218"/>
      <c r="O62" s="218"/>
      <c r="P62" s="219"/>
      <c r="Q62" s="66">
        <f>SUM(L62:P62)</f>
        <v>0</v>
      </c>
      <c r="R62" s="196"/>
      <c r="S62" s="43">
        <v>0</v>
      </c>
      <c r="T62" s="273">
        <f t="shared" ref="T62:T65" si="71">Q62*S62</f>
        <v>0</v>
      </c>
      <c r="U62" s="281">
        <f>Q62-T62</f>
        <v>0</v>
      </c>
    </row>
    <row r="63" spans="1:22" ht="12.6" customHeight="1" x14ac:dyDescent="0.2">
      <c r="B63" s="220"/>
      <c r="C63" s="221"/>
      <c r="D63" s="387"/>
      <c r="E63" s="388"/>
      <c r="F63" s="388"/>
      <c r="G63" s="388"/>
      <c r="H63" s="388"/>
      <c r="I63" s="388"/>
      <c r="J63" s="389"/>
      <c r="K63" s="222"/>
      <c r="L63" s="217"/>
      <c r="M63" s="218"/>
      <c r="N63" s="218"/>
      <c r="O63" s="218"/>
      <c r="P63" s="219"/>
      <c r="Q63" s="66">
        <f t="shared" ref="Q63:Q65" si="72">SUM(L63:P63)</f>
        <v>0</v>
      </c>
      <c r="R63" s="196"/>
      <c r="S63" s="43">
        <v>0</v>
      </c>
      <c r="T63" s="273">
        <f t="shared" si="71"/>
        <v>0</v>
      </c>
      <c r="U63" s="281">
        <f t="shared" si="66"/>
        <v>0</v>
      </c>
    </row>
    <row r="64" spans="1:22" ht="12.6" customHeight="1" x14ac:dyDescent="0.2">
      <c r="B64" s="220"/>
      <c r="C64" s="221"/>
      <c r="D64" s="387"/>
      <c r="E64" s="388"/>
      <c r="F64" s="388"/>
      <c r="G64" s="388"/>
      <c r="H64" s="388"/>
      <c r="I64" s="388"/>
      <c r="J64" s="389"/>
      <c r="K64" s="222"/>
      <c r="L64" s="217"/>
      <c r="M64" s="218"/>
      <c r="N64" s="218"/>
      <c r="O64" s="218"/>
      <c r="P64" s="219"/>
      <c r="Q64" s="66">
        <f t="shared" si="72"/>
        <v>0</v>
      </c>
      <c r="R64" s="196"/>
      <c r="S64" s="43">
        <v>0</v>
      </c>
      <c r="T64" s="273">
        <f t="shared" si="71"/>
        <v>0</v>
      </c>
      <c r="U64" s="281">
        <f t="shared" si="66"/>
        <v>0</v>
      </c>
    </row>
    <row r="65" spans="2:22" ht="12.6" customHeight="1" x14ac:dyDescent="0.2">
      <c r="B65" s="220"/>
      <c r="C65" s="221"/>
      <c r="D65" s="411"/>
      <c r="E65" s="412"/>
      <c r="F65" s="412"/>
      <c r="G65" s="412"/>
      <c r="H65" s="412"/>
      <c r="I65" s="412"/>
      <c r="J65" s="413"/>
      <c r="K65" s="223"/>
      <c r="L65" s="217"/>
      <c r="M65" s="218"/>
      <c r="N65" s="218"/>
      <c r="O65" s="218"/>
      <c r="P65" s="219"/>
      <c r="Q65" s="66">
        <f t="shared" si="72"/>
        <v>0</v>
      </c>
      <c r="R65" s="196"/>
      <c r="S65" s="43">
        <v>0</v>
      </c>
      <c r="T65" s="273">
        <f t="shared" si="71"/>
        <v>0</v>
      </c>
      <c r="U65" s="281">
        <f t="shared" si="66"/>
        <v>0</v>
      </c>
    </row>
    <row r="66" spans="2:22" ht="21.75" customHeight="1" x14ac:dyDescent="0.2">
      <c r="B66" s="224"/>
      <c r="C66" s="225"/>
      <c r="D66" s="225"/>
      <c r="E66" s="225"/>
      <c r="F66" s="225"/>
      <c r="G66" s="225"/>
      <c r="H66" s="225"/>
      <c r="I66" s="225"/>
      <c r="J66" s="400" t="s">
        <v>12</v>
      </c>
      <c r="K66" s="401"/>
      <c r="L66" s="65">
        <f>SUM(L62:L65)</f>
        <v>0</v>
      </c>
      <c r="M66" s="65">
        <f>SUM(M62:M65)</f>
        <v>0</v>
      </c>
      <c r="N66" s="65">
        <f>SUM(N62:N65)</f>
        <v>0</v>
      </c>
      <c r="O66" s="65">
        <f>SUM(O62:O65)</f>
        <v>0</v>
      </c>
      <c r="P66" s="67">
        <f>SUM(P62:P65)</f>
        <v>0</v>
      </c>
      <c r="Q66" s="64">
        <f>SUM(L66:P66)</f>
        <v>0</v>
      </c>
      <c r="R66" s="226">
        <f>Q66</f>
        <v>0</v>
      </c>
      <c r="S66" s="43"/>
      <c r="T66" s="274">
        <f>SUM(T62:T65)</f>
        <v>0</v>
      </c>
      <c r="U66" s="274">
        <f>Q66-T66</f>
        <v>0</v>
      </c>
      <c r="V66" s="46"/>
    </row>
    <row r="67" spans="2:22" ht="12.75" x14ac:dyDescent="0.2">
      <c r="B67" s="152" t="s">
        <v>2</v>
      </c>
      <c r="H67" s="227"/>
      <c r="I67" s="227"/>
      <c r="J67" s="227"/>
      <c r="L67" s="211" t="s">
        <v>48</v>
      </c>
      <c r="M67" s="211" t="s">
        <v>49</v>
      </c>
      <c r="N67" s="211" t="s">
        <v>50</v>
      </c>
      <c r="O67" s="211" t="s">
        <v>51</v>
      </c>
      <c r="P67" s="211" t="s">
        <v>52</v>
      </c>
      <c r="Q67" s="181"/>
      <c r="S67" s="43"/>
      <c r="T67" s="284"/>
      <c r="U67" s="285"/>
    </row>
    <row r="68" spans="2:22" ht="12.75" customHeight="1" x14ac:dyDescent="0.2">
      <c r="B68" s="228"/>
      <c r="C68" s="105" t="s">
        <v>14</v>
      </c>
      <c r="D68" s="229"/>
      <c r="E68" s="390"/>
      <c r="F68" s="390"/>
      <c r="G68" s="390"/>
      <c r="H68" s="390"/>
      <c r="I68" s="390"/>
      <c r="J68" s="390"/>
      <c r="K68" s="154"/>
      <c r="L68" s="109">
        <v>0</v>
      </c>
      <c r="M68" s="109">
        <v>0</v>
      </c>
      <c r="N68" s="109">
        <v>0</v>
      </c>
      <c r="O68" s="109">
        <v>0</v>
      </c>
      <c r="P68" s="109">
        <v>0</v>
      </c>
      <c r="Q68" s="49">
        <f>SUM(L68:P68)</f>
        <v>0</v>
      </c>
      <c r="S68" s="43">
        <v>0</v>
      </c>
      <c r="T68" s="273">
        <f>Q68*S68</f>
        <v>0</v>
      </c>
      <c r="U68" s="272">
        <f t="shared" ref="U68" si="73">Q68-T68</f>
        <v>0</v>
      </c>
    </row>
    <row r="69" spans="2:22" ht="12.75" x14ac:dyDescent="0.2">
      <c r="B69" s="228"/>
      <c r="C69" s="105" t="s">
        <v>36</v>
      </c>
      <c r="D69" s="230"/>
      <c r="G69" s="105"/>
      <c r="H69" s="231"/>
      <c r="I69" s="231"/>
      <c r="J69" s="231"/>
      <c r="K69" s="232"/>
      <c r="L69" s="109"/>
      <c r="M69" s="102"/>
      <c r="N69" s="102"/>
      <c r="O69" s="102"/>
      <c r="P69" s="110"/>
      <c r="Q69" s="49">
        <f>SUM(L69:P69)</f>
        <v>0</v>
      </c>
      <c r="S69" s="43">
        <v>0</v>
      </c>
      <c r="T69" s="273">
        <f>Q69*S69</f>
        <v>0</v>
      </c>
      <c r="U69" s="272">
        <f t="shared" ref="U69" si="74">Q69-T69</f>
        <v>0</v>
      </c>
    </row>
    <row r="70" spans="2:22" ht="21.75" customHeight="1" x14ac:dyDescent="0.2">
      <c r="B70" s="233"/>
      <c r="C70" s="408"/>
      <c r="D70" s="409"/>
      <c r="E70" s="409"/>
      <c r="F70" s="409"/>
      <c r="G70" s="409"/>
      <c r="H70" s="234"/>
      <c r="I70" s="234"/>
      <c r="J70" s="400" t="s">
        <v>3</v>
      </c>
      <c r="K70" s="401"/>
      <c r="L70" s="68">
        <f>SUM(L68:L69)</f>
        <v>0</v>
      </c>
      <c r="M70" s="68">
        <f>SUM(M68:M69)</f>
        <v>0</v>
      </c>
      <c r="N70" s="68">
        <f>SUM(N68:N69)</f>
        <v>0</v>
      </c>
      <c r="O70" s="68">
        <f>SUM(O68:O69)</f>
        <v>0</v>
      </c>
      <c r="P70" s="69">
        <f>SUM(P68:P69)</f>
        <v>0</v>
      </c>
      <c r="Q70" s="64">
        <f>SUM(L70:P70)</f>
        <v>0</v>
      </c>
      <c r="R70" s="174">
        <f>SUM(Q68:Q69)</f>
        <v>0</v>
      </c>
      <c r="S70" s="43"/>
      <c r="T70" s="366">
        <f>SUM(T68:T69)</f>
        <v>0</v>
      </c>
      <c r="U70" s="367">
        <f t="shared" ref="U70:U84" si="75">Q70-T70</f>
        <v>0</v>
      </c>
    </row>
    <row r="71" spans="2:22" ht="27.75" customHeight="1" x14ac:dyDescent="0.2">
      <c r="B71" s="424" t="s">
        <v>88</v>
      </c>
      <c r="C71" s="425"/>
      <c r="D71" s="425"/>
      <c r="E71" s="235" t="s">
        <v>68</v>
      </c>
      <c r="F71" s="235" t="s">
        <v>67</v>
      </c>
      <c r="G71" s="236"/>
      <c r="H71" s="237"/>
      <c r="I71" s="237"/>
      <c r="J71" s="237"/>
      <c r="K71" s="238"/>
      <c r="L71" s="108"/>
      <c r="M71" s="239" t="s">
        <v>69</v>
      </c>
      <c r="N71" s="155"/>
      <c r="O71" s="155"/>
      <c r="P71" s="156"/>
      <c r="Q71" s="181"/>
      <c r="R71" s="44"/>
      <c r="S71" s="43"/>
      <c r="T71" s="171"/>
      <c r="U71" s="170"/>
    </row>
    <row r="72" spans="2:22" ht="12.75" hidden="1" outlineLevel="1" x14ac:dyDescent="0.2">
      <c r="B72" s="228"/>
      <c r="C72" s="45" t="s">
        <v>62</v>
      </c>
      <c r="E72" s="106">
        <v>0</v>
      </c>
      <c r="F72" s="102">
        <v>0</v>
      </c>
      <c r="G72" s="79"/>
      <c r="H72" s="79"/>
      <c r="I72" s="79"/>
      <c r="J72" s="79"/>
      <c r="K72" s="80"/>
      <c r="L72" s="70">
        <f t="shared" ref="L72:L76" si="76">E72*F72</f>
        <v>0</v>
      </c>
      <c r="M72" s="107">
        <v>0</v>
      </c>
      <c r="N72" s="107">
        <v>0</v>
      </c>
      <c r="O72" s="107">
        <v>0</v>
      </c>
      <c r="P72" s="107">
        <v>0</v>
      </c>
      <c r="Q72" s="49">
        <f t="shared" ref="Q72:Q77" si="77">SUM(L72:P72)</f>
        <v>0</v>
      </c>
      <c r="S72" s="43">
        <v>0</v>
      </c>
      <c r="T72" s="273">
        <f t="shared" ref="T72:T84" si="78">Q72*S72</f>
        <v>0</v>
      </c>
      <c r="U72" s="272">
        <f t="shared" si="75"/>
        <v>0</v>
      </c>
    </row>
    <row r="73" spans="2:22" ht="12.75" hidden="1" outlineLevel="1" x14ac:dyDescent="0.2">
      <c r="B73" s="228"/>
      <c r="C73" s="45" t="s">
        <v>63</v>
      </c>
      <c r="E73" s="106">
        <v>0</v>
      </c>
      <c r="F73" s="107">
        <v>0</v>
      </c>
      <c r="G73" s="79"/>
      <c r="H73" s="79"/>
      <c r="I73" s="79"/>
      <c r="J73" s="79"/>
      <c r="K73" s="80"/>
      <c r="L73" s="70">
        <f t="shared" si="76"/>
        <v>0</v>
      </c>
      <c r="M73" s="107">
        <v>0</v>
      </c>
      <c r="N73" s="107">
        <v>0</v>
      </c>
      <c r="O73" s="107">
        <v>0</v>
      </c>
      <c r="P73" s="107">
        <v>0</v>
      </c>
      <c r="Q73" s="49">
        <f t="shared" si="77"/>
        <v>0</v>
      </c>
      <c r="S73" s="43">
        <v>0</v>
      </c>
      <c r="T73" s="273">
        <f t="shared" si="78"/>
        <v>0</v>
      </c>
      <c r="U73" s="272">
        <f t="shared" si="75"/>
        <v>0</v>
      </c>
    </row>
    <row r="74" spans="2:22" ht="12.75" hidden="1" outlineLevel="1" x14ac:dyDescent="0.2">
      <c r="B74" s="228"/>
      <c r="C74" s="45" t="s">
        <v>64</v>
      </c>
      <c r="E74" s="106">
        <v>0</v>
      </c>
      <c r="F74" s="107">
        <v>0</v>
      </c>
      <c r="G74" s="79"/>
      <c r="H74" s="79"/>
      <c r="I74" s="79"/>
      <c r="J74" s="79"/>
      <c r="K74" s="80"/>
      <c r="L74" s="70">
        <f t="shared" si="76"/>
        <v>0</v>
      </c>
      <c r="M74" s="107">
        <v>0</v>
      </c>
      <c r="N74" s="107">
        <v>0</v>
      </c>
      <c r="O74" s="107">
        <v>0</v>
      </c>
      <c r="P74" s="107">
        <v>0</v>
      </c>
      <c r="Q74" s="49">
        <f t="shared" si="77"/>
        <v>0</v>
      </c>
      <c r="S74" s="43">
        <v>0</v>
      </c>
      <c r="T74" s="273">
        <f t="shared" si="78"/>
        <v>0</v>
      </c>
      <c r="U74" s="272">
        <f t="shared" si="75"/>
        <v>0</v>
      </c>
    </row>
    <row r="75" spans="2:22" ht="12.75" hidden="1" outlineLevel="1" x14ac:dyDescent="0.2">
      <c r="B75" s="184"/>
      <c r="C75" s="240" t="s">
        <v>65</v>
      </c>
      <c r="D75" s="241"/>
      <c r="E75" s="106">
        <v>0</v>
      </c>
      <c r="F75" s="107">
        <v>0</v>
      </c>
      <c r="G75" s="79"/>
      <c r="H75" s="79"/>
      <c r="I75" s="79"/>
      <c r="J75" s="79"/>
      <c r="K75" s="80"/>
      <c r="L75" s="70">
        <f t="shared" si="76"/>
        <v>0</v>
      </c>
      <c r="M75" s="107">
        <v>0</v>
      </c>
      <c r="N75" s="107">
        <v>0</v>
      </c>
      <c r="O75" s="107">
        <v>0</v>
      </c>
      <c r="P75" s="107">
        <v>0</v>
      </c>
      <c r="Q75" s="49">
        <f t="shared" si="77"/>
        <v>0</v>
      </c>
      <c r="S75" s="43">
        <v>0</v>
      </c>
      <c r="T75" s="273">
        <f t="shared" si="78"/>
        <v>0</v>
      </c>
      <c r="U75" s="272">
        <f t="shared" si="75"/>
        <v>0</v>
      </c>
    </row>
    <row r="76" spans="2:22" ht="12.75" hidden="1" outlineLevel="1" x14ac:dyDescent="0.2">
      <c r="B76" s="242"/>
      <c r="C76" s="243" t="s">
        <v>41</v>
      </c>
      <c r="D76" s="244"/>
      <c r="E76" s="106">
        <v>0</v>
      </c>
      <c r="F76" s="107">
        <v>0</v>
      </c>
      <c r="G76" s="245"/>
      <c r="H76" s="245"/>
      <c r="I76" s="245"/>
      <c r="J76" s="245"/>
      <c r="K76" s="246"/>
      <c r="L76" s="70">
        <f t="shared" si="76"/>
        <v>0</v>
      </c>
      <c r="M76" s="107">
        <v>0</v>
      </c>
      <c r="N76" s="107">
        <v>0</v>
      </c>
      <c r="O76" s="107">
        <v>0</v>
      </c>
      <c r="P76" s="107">
        <v>0</v>
      </c>
      <c r="Q76" s="49">
        <f t="shared" si="77"/>
        <v>0</v>
      </c>
      <c r="S76" s="43">
        <v>0</v>
      </c>
      <c r="T76" s="273">
        <f t="shared" si="78"/>
        <v>0</v>
      </c>
      <c r="U76" s="272">
        <f t="shared" si="75"/>
        <v>0</v>
      </c>
    </row>
    <row r="77" spans="2:22" ht="21.75" customHeight="1" collapsed="1" x14ac:dyDescent="0.2">
      <c r="B77" s="233"/>
      <c r="C77" s="225"/>
      <c r="D77" s="225"/>
      <c r="E77" s="225"/>
      <c r="F77" s="225"/>
      <c r="G77" s="225"/>
      <c r="H77" s="225"/>
      <c r="I77" s="400" t="s">
        <v>66</v>
      </c>
      <c r="J77" s="400"/>
      <c r="K77" s="401"/>
      <c r="L77" s="68">
        <f>SUM(L72:L76)</f>
        <v>0</v>
      </c>
      <c r="M77" s="68">
        <f t="shared" ref="M77:P77" si="79">SUM(M72:M76)</f>
        <v>0</v>
      </c>
      <c r="N77" s="68">
        <f t="shared" si="79"/>
        <v>0</v>
      </c>
      <c r="O77" s="68">
        <f t="shared" si="79"/>
        <v>0</v>
      </c>
      <c r="P77" s="68">
        <f t="shared" si="79"/>
        <v>0</v>
      </c>
      <c r="Q77" s="64">
        <f t="shared" si="77"/>
        <v>0</v>
      </c>
      <c r="S77" s="43"/>
      <c r="T77" s="366">
        <f>SUM(T72:T76)</f>
        <v>0</v>
      </c>
      <c r="U77" s="367">
        <f t="shared" si="75"/>
        <v>0</v>
      </c>
    </row>
    <row r="78" spans="2:22" ht="12.75" x14ac:dyDescent="0.2">
      <c r="B78" s="152" t="s">
        <v>4</v>
      </c>
      <c r="L78" s="45"/>
      <c r="M78" s="45"/>
      <c r="N78" s="45"/>
      <c r="O78" s="45"/>
      <c r="P78" s="45"/>
      <c r="Q78" s="181"/>
      <c r="S78" s="43"/>
      <c r="T78" s="273"/>
      <c r="U78" s="272"/>
    </row>
    <row r="79" spans="2:22" ht="12.75" x14ac:dyDescent="0.2">
      <c r="B79" s="228"/>
      <c r="C79" s="45" t="s">
        <v>37</v>
      </c>
      <c r="F79" s="79"/>
      <c r="G79" s="79"/>
      <c r="H79" s="79"/>
      <c r="I79" s="79"/>
      <c r="J79" s="79"/>
      <c r="K79" s="80"/>
      <c r="L79" s="102">
        <v>0</v>
      </c>
      <c r="M79" s="102">
        <v>0</v>
      </c>
      <c r="N79" s="102">
        <v>0</v>
      </c>
      <c r="O79" s="102">
        <v>0</v>
      </c>
      <c r="P79" s="102">
        <v>0</v>
      </c>
      <c r="Q79" s="49">
        <f t="shared" ref="Q79:Q85" si="80">SUM(L79:P79)</f>
        <v>0</v>
      </c>
      <c r="S79" s="43">
        <v>0</v>
      </c>
      <c r="T79" s="273">
        <f t="shared" si="78"/>
        <v>0</v>
      </c>
      <c r="U79" s="272">
        <f t="shared" si="75"/>
        <v>0</v>
      </c>
    </row>
    <row r="80" spans="2:22" ht="12.75" x14ac:dyDescent="0.2">
      <c r="B80" s="228"/>
      <c r="C80" s="45" t="s">
        <v>38</v>
      </c>
      <c r="F80" s="79"/>
      <c r="G80" s="79"/>
      <c r="H80" s="79"/>
      <c r="I80" s="79"/>
      <c r="J80" s="79"/>
      <c r="K80" s="80"/>
      <c r="L80" s="102">
        <v>0</v>
      </c>
      <c r="M80" s="102">
        <v>0</v>
      </c>
      <c r="N80" s="102">
        <v>0</v>
      </c>
      <c r="O80" s="102">
        <v>0</v>
      </c>
      <c r="P80" s="102">
        <v>0</v>
      </c>
      <c r="Q80" s="49">
        <f t="shared" si="80"/>
        <v>0</v>
      </c>
      <c r="S80" s="43">
        <v>0</v>
      </c>
      <c r="T80" s="273">
        <f t="shared" si="78"/>
        <v>0</v>
      </c>
      <c r="U80" s="272">
        <f t="shared" si="75"/>
        <v>0</v>
      </c>
    </row>
    <row r="81" spans="1:22" ht="12.75" x14ac:dyDescent="0.2">
      <c r="B81" s="228"/>
      <c r="C81" s="45" t="s">
        <v>39</v>
      </c>
      <c r="F81" s="79"/>
      <c r="G81" s="79"/>
      <c r="H81" s="79"/>
      <c r="I81" s="79"/>
      <c r="J81" s="79"/>
      <c r="K81" s="80"/>
      <c r="L81" s="102">
        <v>0</v>
      </c>
      <c r="M81" s="102">
        <v>0</v>
      </c>
      <c r="N81" s="102">
        <v>0</v>
      </c>
      <c r="O81" s="102">
        <v>0</v>
      </c>
      <c r="P81" s="102">
        <v>0</v>
      </c>
      <c r="Q81" s="49">
        <f t="shared" si="80"/>
        <v>0</v>
      </c>
      <c r="S81" s="43">
        <v>0</v>
      </c>
      <c r="T81" s="273">
        <f t="shared" si="78"/>
        <v>0</v>
      </c>
      <c r="U81" s="272">
        <f t="shared" si="75"/>
        <v>0</v>
      </c>
    </row>
    <row r="82" spans="1:22" ht="12.75" x14ac:dyDescent="0.2">
      <c r="B82" s="228"/>
      <c r="C82" s="240" t="s">
        <v>40</v>
      </c>
      <c r="F82" s="79"/>
      <c r="G82" s="79"/>
      <c r="H82" s="79"/>
      <c r="I82" s="79"/>
      <c r="J82" s="79"/>
      <c r="K82" s="81"/>
      <c r="L82" s="102">
        <v>0</v>
      </c>
      <c r="M82" s="102">
        <v>0</v>
      </c>
      <c r="N82" s="102">
        <v>0</v>
      </c>
      <c r="O82" s="102">
        <v>0</v>
      </c>
      <c r="P82" s="102">
        <v>0</v>
      </c>
      <c r="Q82" s="49">
        <f t="shared" si="80"/>
        <v>0</v>
      </c>
      <c r="S82" s="43">
        <v>0</v>
      </c>
      <c r="T82" s="273">
        <f t="shared" ref="T82" si="81">Q82*S82</f>
        <v>0</v>
      </c>
      <c r="U82" s="272">
        <f t="shared" ref="U82" si="82">Q82-T82</f>
        <v>0</v>
      </c>
    </row>
    <row r="83" spans="1:22" ht="12.75" x14ac:dyDescent="0.2">
      <c r="B83" s="184"/>
      <c r="C83" s="240" t="s">
        <v>41</v>
      </c>
      <c r="D83" s="241"/>
      <c r="E83" s="153"/>
      <c r="F83" s="82"/>
      <c r="G83" s="82"/>
      <c r="H83" s="82"/>
      <c r="I83" s="82"/>
      <c r="J83" s="82"/>
      <c r="K83" s="81"/>
      <c r="L83" s="102">
        <v>0</v>
      </c>
      <c r="M83" s="102">
        <v>0</v>
      </c>
      <c r="N83" s="102">
        <v>0</v>
      </c>
      <c r="O83" s="102">
        <v>0</v>
      </c>
      <c r="P83" s="102">
        <v>0</v>
      </c>
      <c r="Q83" s="49">
        <f t="shared" si="80"/>
        <v>0</v>
      </c>
      <c r="S83" s="43">
        <v>0</v>
      </c>
      <c r="T83" s="273">
        <f t="shared" si="78"/>
        <v>0</v>
      </c>
      <c r="U83" s="272">
        <f t="shared" si="75"/>
        <v>0</v>
      </c>
    </row>
    <row r="84" spans="1:22" ht="12.75" x14ac:dyDescent="0.2">
      <c r="A84" s="154"/>
      <c r="B84" s="247"/>
      <c r="C84" s="248" t="s">
        <v>43</v>
      </c>
      <c r="D84" s="248" t="s">
        <v>58</v>
      </c>
      <c r="E84" s="416"/>
      <c r="F84" s="417"/>
      <c r="G84" s="249"/>
      <c r="H84" s="249"/>
      <c r="I84" s="249"/>
      <c r="J84" s="249"/>
      <c r="K84" s="249"/>
      <c r="L84" s="86"/>
      <c r="M84" s="87">
        <v>0</v>
      </c>
      <c r="N84" s="87">
        <v>0</v>
      </c>
      <c r="O84" s="87">
        <v>0</v>
      </c>
      <c r="P84" s="88">
        <v>0</v>
      </c>
      <c r="Q84" s="85">
        <f t="shared" si="80"/>
        <v>0</v>
      </c>
      <c r="S84" s="43">
        <v>0</v>
      </c>
      <c r="T84" s="273">
        <f t="shared" si="78"/>
        <v>0</v>
      </c>
      <c r="U84" s="272">
        <f t="shared" si="75"/>
        <v>0</v>
      </c>
    </row>
    <row r="85" spans="1:22" ht="12.75" hidden="1" outlineLevel="1" x14ac:dyDescent="0.2">
      <c r="A85" s="154"/>
      <c r="B85" s="250"/>
      <c r="C85" s="251"/>
      <c r="D85" s="251" t="s">
        <v>42</v>
      </c>
      <c r="E85" s="251" t="s">
        <v>59</v>
      </c>
      <c r="F85" s="251"/>
      <c r="G85" s="153"/>
      <c r="H85" s="153"/>
      <c r="I85" s="153"/>
      <c r="J85" s="153"/>
      <c r="K85" s="153"/>
      <c r="L85" s="89">
        <f>IF(Sub1Yr1&gt;25000,Sub1Yr1-25000,0)</f>
        <v>0</v>
      </c>
      <c r="M85" s="90">
        <f>IF(ExclSub1Yr1&gt;0,M84,IF(L84+M84&gt;25000,L84+M84-25000,0))</f>
        <v>0</v>
      </c>
      <c r="N85" s="91">
        <f>IF(SUM(L85:M85)&gt;0,N84,IF(L84+M84+N84&gt;25000,L84+M84+N84-25000,0))</f>
        <v>0</v>
      </c>
      <c r="O85" s="91">
        <f>IF(SUM(L85:N85)&gt;0,O84,IF(L84+M84+N84+O84&gt;25000,L84+M84+N84+O84-25000,0))</f>
        <v>0</v>
      </c>
      <c r="P85" s="92">
        <f>IF(SUM(L85:O85)&gt;0,P84,IF(N84+O84+P84&gt;25000,N84+O84+P84-25000,0))</f>
        <v>0</v>
      </c>
      <c r="Q85" s="83">
        <f t="shared" si="80"/>
        <v>0</v>
      </c>
      <c r="R85" s="44">
        <f>Q84-Q85</f>
        <v>0</v>
      </c>
      <c r="S85" s="43">
        <v>0</v>
      </c>
      <c r="T85" s="273">
        <f t="shared" ref="T85:T93" si="83">Q85*S85</f>
        <v>0</v>
      </c>
      <c r="U85" s="272">
        <f t="shared" ref="U85:U93" si="84">Q85-T85</f>
        <v>0</v>
      </c>
    </row>
    <row r="86" spans="1:22" ht="12.75" hidden="1" outlineLevel="1" x14ac:dyDescent="0.2">
      <c r="A86" s="154"/>
      <c r="B86" s="252"/>
      <c r="C86" s="253" t="s">
        <v>44</v>
      </c>
      <c r="D86" s="253" t="s">
        <v>58</v>
      </c>
      <c r="E86" s="418"/>
      <c r="F86" s="419"/>
      <c r="G86" s="153"/>
      <c r="H86" s="153"/>
      <c r="I86" s="153"/>
      <c r="J86" s="153"/>
      <c r="K86" s="153"/>
      <c r="L86" s="93">
        <v>0</v>
      </c>
      <c r="M86" s="94">
        <v>0</v>
      </c>
      <c r="N86" s="94">
        <v>0</v>
      </c>
      <c r="O86" s="94">
        <v>0</v>
      </c>
      <c r="P86" s="94">
        <v>0</v>
      </c>
      <c r="Q86" s="84">
        <f t="shared" ref="Q86:Q93" si="85">SUM(L86:P86)</f>
        <v>0</v>
      </c>
      <c r="S86" s="43">
        <v>0</v>
      </c>
      <c r="T86" s="273">
        <f t="shared" si="83"/>
        <v>0</v>
      </c>
      <c r="U86" s="272">
        <f t="shared" si="84"/>
        <v>0</v>
      </c>
    </row>
    <row r="87" spans="1:22" ht="12.75" hidden="1" outlineLevel="1" x14ac:dyDescent="0.2">
      <c r="A87" s="154"/>
      <c r="B87" s="252"/>
      <c r="C87" s="253"/>
      <c r="D87" s="253" t="s">
        <v>42</v>
      </c>
      <c r="E87" s="253" t="s">
        <v>59</v>
      </c>
      <c r="F87" s="253"/>
      <c r="G87" s="153"/>
      <c r="H87" s="153"/>
      <c r="I87" s="153"/>
      <c r="J87" s="153"/>
      <c r="K87" s="153"/>
      <c r="L87" s="93">
        <f>IF(Sub2Yr1&gt;25000,Sub2Yr1-25000,0)</f>
        <v>0</v>
      </c>
      <c r="M87" s="94">
        <f>IF(ExclSub2Yr1&gt;0,Sub2Yr2,IF(Sub2Yr1+Sub2Yr2&gt;25000,Sub2Yr1+Sub2Yr2-25000,0))</f>
        <v>0</v>
      </c>
      <c r="N87" s="94">
        <f>IF(SUM(L87:M87)&gt;0,Sub2Yr3,IF(Sub2Yr1+Sub2Yr2+Sub2Yr3&gt;25000,Sub2Yr1+Sub2Yr2+Sub2Yr3-25000,0))</f>
        <v>0</v>
      </c>
      <c r="O87" s="94">
        <f>IF(SUM(L87:N87)&gt;0,sub2Yr4,IF(Sub2Yr1+Sub2Yr2+Sub2Yr3+sub2Yr4&gt;25000,Sub2Yr1+Sub2Yr2+Sub2Yr3+sub2Yr4-25000,0))</f>
        <v>0</v>
      </c>
      <c r="P87" s="96">
        <f>IF(SUM(L87:O87)&gt;0,Sub2Yr5,IF(Sub2Yr1+Sub2Yr2+Sub2Yr3+sub2Yr4+Sub2Yr5&gt;25000,Sub2Yr1+Sub2Yr2+Sub2Yr3+sub2Yr4+Sub2Yr5-25000,0))</f>
        <v>0</v>
      </c>
      <c r="Q87" s="84">
        <f t="shared" si="85"/>
        <v>0</v>
      </c>
      <c r="R87" s="44">
        <f>Q86-Q87</f>
        <v>0</v>
      </c>
      <c r="S87" s="43">
        <v>0</v>
      </c>
      <c r="T87" s="273">
        <f t="shared" si="83"/>
        <v>0</v>
      </c>
      <c r="U87" s="272">
        <f t="shared" si="84"/>
        <v>0</v>
      </c>
    </row>
    <row r="88" spans="1:22" ht="15" hidden="1" customHeight="1" outlineLevel="1" x14ac:dyDescent="0.2">
      <c r="A88" s="154"/>
      <c r="B88" s="250"/>
      <c r="C88" s="251" t="s">
        <v>45</v>
      </c>
      <c r="D88" s="251" t="s">
        <v>58</v>
      </c>
      <c r="E88" s="420"/>
      <c r="F88" s="421"/>
      <c r="G88" s="153"/>
      <c r="H88" s="153"/>
      <c r="I88" s="153"/>
      <c r="J88" s="153"/>
      <c r="K88" s="153"/>
      <c r="L88" s="89">
        <v>0</v>
      </c>
      <c r="M88" s="91">
        <v>0</v>
      </c>
      <c r="N88" s="91">
        <v>0</v>
      </c>
      <c r="O88" s="91">
        <v>0</v>
      </c>
      <c r="P88" s="91">
        <v>0</v>
      </c>
      <c r="Q88" s="83">
        <f>SUM(L88:P88)</f>
        <v>0</v>
      </c>
      <c r="S88" s="43">
        <v>0</v>
      </c>
      <c r="T88" s="273">
        <f t="shared" si="83"/>
        <v>0</v>
      </c>
      <c r="U88" s="272">
        <f t="shared" si="84"/>
        <v>0</v>
      </c>
    </row>
    <row r="89" spans="1:22" ht="12.75" hidden="1" outlineLevel="1" x14ac:dyDescent="0.2">
      <c r="A89" s="154"/>
      <c r="B89" s="250"/>
      <c r="C89" s="251"/>
      <c r="D89" s="251" t="s">
        <v>42</v>
      </c>
      <c r="E89" s="251" t="s">
        <v>59</v>
      </c>
      <c r="F89" s="251"/>
      <c r="G89" s="153"/>
      <c r="H89" s="153"/>
      <c r="I89" s="153"/>
      <c r="J89" s="153"/>
      <c r="K89" s="153"/>
      <c r="L89" s="89">
        <f>IF(Sub1Yr1&gt;25000,Sub1Yr1-25000,0)</f>
        <v>0</v>
      </c>
      <c r="M89" s="91">
        <f>IF(ExclSub1Yr1&gt;0,M88,IF(L88+M88&gt;25000,L88+M88-25000,0))</f>
        <v>0</v>
      </c>
      <c r="N89" s="91">
        <f>IF(SUM(L89:M89)&gt;0,N88,IF(L88+M88+N88&gt;25000,L88+M88+N88-25000,0))</f>
        <v>0</v>
      </c>
      <c r="O89" s="91">
        <f>IF(SUM(L89:N89)&gt;0,O88,IF(L88+M88+N88+O88&gt;25000,L88+M88+N88+O88-25000,0))</f>
        <v>0</v>
      </c>
      <c r="P89" s="92">
        <f>IF(SUM(L89:O89)&gt;0,P88,IF(N88+O88+P88&gt;25000,N88+O88+P88-25000,0))</f>
        <v>0</v>
      </c>
      <c r="Q89" s="83">
        <f>SUM(L89:P89)</f>
        <v>0</v>
      </c>
      <c r="R89" s="44">
        <f>Q88-Q89</f>
        <v>0</v>
      </c>
      <c r="S89" s="43">
        <v>0</v>
      </c>
      <c r="T89" s="273">
        <f t="shared" si="83"/>
        <v>0</v>
      </c>
      <c r="U89" s="272">
        <f t="shared" si="84"/>
        <v>0</v>
      </c>
    </row>
    <row r="90" spans="1:22" ht="12.75" hidden="1" outlineLevel="1" x14ac:dyDescent="0.2">
      <c r="A90" s="154"/>
      <c r="B90" s="254"/>
      <c r="C90" s="255" t="s">
        <v>55</v>
      </c>
      <c r="D90" s="253" t="s">
        <v>58</v>
      </c>
      <c r="E90" s="422"/>
      <c r="F90" s="423"/>
      <c r="G90" s="153"/>
      <c r="H90" s="153"/>
      <c r="I90" s="153"/>
      <c r="J90" s="153"/>
      <c r="K90" s="153"/>
      <c r="L90" s="93">
        <v>0</v>
      </c>
      <c r="M90" s="94">
        <v>0</v>
      </c>
      <c r="N90" s="94">
        <v>0</v>
      </c>
      <c r="O90" s="94">
        <v>0</v>
      </c>
      <c r="P90" s="94">
        <v>0</v>
      </c>
      <c r="Q90" s="84">
        <f>SUM(L90:P90)</f>
        <v>0</v>
      </c>
      <c r="S90" s="43">
        <v>0</v>
      </c>
      <c r="T90" s="273">
        <f t="shared" si="83"/>
        <v>0</v>
      </c>
      <c r="U90" s="272">
        <f t="shared" si="84"/>
        <v>0</v>
      </c>
    </row>
    <row r="91" spans="1:22" ht="12.75" hidden="1" outlineLevel="1" x14ac:dyDescent="0.2">
      <c r="A91" s="154"/>
      <c r="B91" s="254"/>
      <c r="C91" s="255"/>
      <c r="D91" s="255" t="s">
        <v>42</v>
      </c>
      <c r="E91" s="255" t="s">
        <v>59</v>
      </c>
      <c r="F91" s="255"/>
      <c r="G91" s="153"/>
      <c r="H91" s="153"/>
      <c r="I91" s="153"/>
      <c r="J91" s="153"/>
      <c r="K91" s="153"/>
      <c r="L91" s="95">
        <f>IF(Sub4Yr1&gt;25000,Sub4Yr1-25000,0)</f>
        <v>0</v>
      </c>
      <c r="M91" s="94">
        <f>IF(ExclSub2Yr1&gt;0,Sub2Yr2,IF(Sub2Yr1+Sub2Yr2&gt;25000,Sub2Yr1+Sub2Yr2-25000,0))</f>
        <v>0</v>
      </c>
      <c r="N91" s="94">
        <f>IF(SUM(L91:M91)&gt;0,Sub2Yr3,IF(Sub2Yr1+Sub2Yr2+Sub2Yr3&gt;25000,Sub2Yr1+Sub2Yr2+Sub2Yr3-25000,0))</f>
        <v>0</v>
      </c>
      <c r="O91" s="94">
        <f>IF(SUM(L91:N91)&gt;0,sub2Yr4,IF(Sub2Yr1+Sub2Yr2+Sub2Yr3+sub2Yr4&gt;25000,Sub2Yr1+Sub2Yr2+Sub2Yr3+sub2Yr4-25000,0))</f>
        <v>0</v>
      </c>
      <c r="P91" s="96">
        <f>IF(SUM(L91:O91)&gt;0,Sub2Yr5,IF(Sub2Yr1+Sub2Yr2+Sub2Yr3+sub2Yr4+Sub2Yr5&gt;25000,Sub2Yr1+Sub2Yr2+Sub2Yr3+sub2Yr4+Sub2Yr5-25000,0))</f>
        <v>0</v>
      </c>
      <c r="Q91" s="84">
        <f>SUM(L91:P91)</f>
        <v>0</v>
      </c>
      <c r="R91" s="44">
        <f>Q90-Q91</f>
        <v>0</v>
      </c>
      <c r="S91" s="43">
        <v>0</v>
      </c>
      <c r="T91" s="273">
        <f t="shared" si="83"/>
        <v>0</v>
      </c>
      <c r="U91" s="272">
        <f t="shared" si="84"/>
        <v>0</v>
      </c>
    </row>
    <row r="92" spans="1:22" ht="15" hidden="1" customHeight="1" outlineLevel="1" x14ac:dyDescent="0.2">
      <c r="A92" s="154"/>
      <c r="B92" s="250"/>
      <c r="C92" s="251" t="s">
        <v>56</v>
      </c>
      <c r="D92" s="251" t="s">
        <v>58</v>
      </c>
      <c r="E92" s="420"/>
      <c r="F92" s="421"/>
      <c r="G92" s="153"/>
      <c r="H92" s="153"/>
      <c r="I92" s="153"/>
      <c r="J92" s="153"/>
      <c r="K92" s="153"/>
      <c r="L92" s="89">
        <v>0</v>
      </c>
      <c r="M92" s="91">
        <v>0</v>
      </c>
      <c r="N92" s="91">
        <v>0</v>
      </c>
      <c r="O92" s="91">
        <v>0</v>
      </c>
      <c r="P92" s="91">
        <v>0</v>
      </c>
      <c r="Q92" s="83">
        <f t="shared" si="85"/>
        <v>0</v>
      </c>
      <c r="S92" s="43">
        <v>0</v>
      </c>
      <c r="T92" s="273">
        <f t="shared" si="83"/>
        <v>0</v>
      </c>
      <c r="U92" s="272">
        <f t="shared" si="84"/>
        <v>0</v>
      </c>
    </row>
    <row r="93" spans="1:22" ht="15" customHeight="1" collapsed="1" x14ac:dyDescent="0.2">
      <c r="A93" s="154"/>
      <c r="B93" s="250"/>
      <c r="C93" s="251"/>
      <c r="D93" s="251" t="s">
        <v>42</v>
      </c>
      <c r="E93" s="251" t="s">
        <v>59</v>
      </c>
      <c r="F93" s="251"/>
      <c r="G93" s="153"/>
      <c r="H93" s="153"/>
      <c r="I93" s="153"/>
      <c r="J93" s="153"/>
      <c r="K93" s="153"/>
      <c r="L93" s="256">
        <f>IF(Sub1Yr1&gt;25000,Sub1Yr1-25000,0)</f>
        <v>0</v>
      </c>
      <c r="M93" s="257">
        <f>IF(ExclSub1Yr1&gt;0,M92,IF(L92+M92&gt;25000,L92+M92-25000,0))</f>
        <v>0</v>
      </c>
      <c r="N93" s="257">
        <f>IF(SUM(L93:M93)&gt;0,N92,IF(L92+M92+N92&gt;25000,L92+M92+N92-25000,0))</f>
        <v>0</v>
      </c>
      <c r="O93" s="257">
        <f>IF(SUM(L93:N93)&gt;0,O92,IF(L92+M92+N92+O92&gt;25000,L92+M92+N92+O92-25000,0))</f>
        <v>0</v>
      </c>
      <c r="P93" s="258">
        <f>IF(SUM(L93:O93)&gt;0,P92,IF(N92+O92+P92&gt;25000,N92+O92+P92-25000,0))</f>
        <v>0</v>
      </c>
      <c r="Q93" s="259">
        <f t="shared" si="85"/>
        <v>0</v>
      </c>
      <c r="R93" s="44">
        <f>Q92-Q93</f>
        <v>0</v>
      </c>
      <c r="S93" s="43">
        <v>0</v>
      </c>
      <c r="T93" s="273">
        <f t="shared" si="83"/>
        <v>0</v>
      </c>
      <c r="U93" s="272">
        <f t="shared" si="84"/>
        <v>0</v>
      </c>
    </row>
    <row r="94" spans="1:22" ht="42" customHeight="1" x14ac:dyDescent="0.2">
      <c r="A94" s="154"/>
      <c r="B94" s="410" t="s">
        <v>89</v>
      </c>
      <c r="C94" s="410"/>
      <c r="D94" s="260"/>
      <c r="E94" s="260"/>
      <c r="F94" s="260"/>
      <c r="G94" s="261"/>
      <c r="H94" s="261"/>
      <c r="I94" s="261"/>
      <c r="J94" s="261"/>
      <c r="K94" s="261"/>
      <c r="L94" s="359">
        <f>SUM(L84,L86,L88,L90,L92)</f>
        <v>0</v>
      </c>
      <c r="M94" s="359">
        <f>SUM(M84,M86,M88,M90,M92)</f>
        <v>0</v>
      </c>
      <c r="N94" s="359">
        <f>SUM(N84,N86,N88,N90,N92)</f>
        <v>0</v>
      </c>
      <c r="O94" s="359">
        <f>SUM(O84,O86,O88,O90,O92)</f>
        <v>0</v>
      </c>
      <c r="P94" s="360">
        <f>SUM(P84,P86,P88,P90,P92)</f>
        <v>0</v>
      </c>
      <c r="Q94" s="361">
        <f>SUM(L94:P94)</f>
        <v>0</v>
      </c>
      <c r="R94" s="44">
        <f>SUM(Q84:Q93)</f>
        <v>0</v>
      </c>
      <c r="S94" s="43"/>
      <c r="T94" s="273"/>
      <c r="U94" s="272"/>
      <c r="V94" s="44"/>
    </row>
    <row r="95" spans="1:22" ht="21" customHeight="1" x14ac:dyDescent="0.2">
      <c r="B95" s="233"/>
      <c r="C95" s="225"/>
      <c r="D95" s="225"/>
      <c r="E95" s="225"/>
      <c r="F95" s="225"/>
      <c r="G95" s="262"/>
      <c r="H95" s="262"/>
      <c r="I95" s="262"/>
      <c r="J95" s="414" t="s">
        <v>5</v>
      </c>
      <c r="K95" s="415"/>
      <c r="L95" s="65">
        <f>SUM(L79:L83,L94:L94)</f>
        <v>0</v>
      </c>
      <c r="M95" s="65">
        <f>SUM(M79:M83,M94:M94)</f>
        <v>0</v>
      </c>
      <c r="N95" s="65">
        <f>SUM(N79:N83,N94:N94)</f>
        <v>0</v>
      </c>
      <c r="O95" s="65">
        <f>SUM(O79:O83,O94:O94)</f>
        <v>0</v>
      </c>
      <c r="P95" s="67">
        <f>SUM(P79:P83,P94:P94)</f>
        <v>0</v>
      </c>
      <c r="Q95" s="64">
        <f>SUM(L95:P95)</f>
        <v>0</v>
      </c>
      <c r="R95" s="174">
        <f>SUM(Q79:Q94)</f>
        <v>0</v>
      </c>
      <c r="S95" s="43"/>
      <c r="T95" s="366">
        <f>SUM(T79:T94)</f>
        <v>0</v>
      </c>
      <c r="U95" s="367">
        <f>SUM(U79:U94)</f>
        <v>0</v>
      </c>
    </row>
    <row r="96" spans="1:22" ht="30" customHeight="1" x14ac:dyDescent="0.2">
      <c r="B96" s="263" t="s">
        <v>6</v>
      </c>
      <c r="C96" s="264"/>
      <c r="D96" s="264"/>
      <c r="E96" s="264"/>
      <c r="F96" s="264"/>
      <c r="G96" s="264"/>
      <c r="H96" s="264"/>
      <c r="I96" s="264"/>
      <c r="J96" s="264"/>
      <c r="K96" s="264"/>
      <c r="L96" s="71">
        <f>L60+L66+L70+L77+L95</f>
        <v>0</v>
      </c>
      <c r="M96" s="71">
        <f t="shared" ref="M96:P96" si="86">M60+M66+M70+M77+M95</f>
        <v>0</v>
      </c>
      <c r="N96" s="71">
        <f t="shared" si="86"/>
        <v>0</v>
      </c>
      <c r="O96" s="71">
        <f t="shared" si="86"/>
        <v>0</v>
      </c>
      <c r="P96" s="71">
        <f t="shared" si="86"/>
        <v>0</v>
      </c>
      <c r="Q96" s="72">
        <f>Q60+Q66+Q70+Q77+Q95</f>
        <v>0</v>
      </c>
      <c r="R96" s="44">
        <f>SUM(L96:P96)</f>
        <v>0</v>
      </c>
      <c r="S96" s="43"/>
      <c r="T96" s="362">
        <f>T60+T70+T77+T95</f>
        <v>0</v>
      </c>
      <c r="U96" s="362">
        <f>Q96-T96</f>
        <v>0</v>
      </c>
    </row>
    <row r="97" spans="2:21" ht="12.75" x14ac:dyDescent="0.2">
      <c r="B97" s="228"/>
      <c r="C97" s="406" t="s">
        <v>90</v>
      </c>
      <c r="D97" s="407"/>
      <c r="E97" s="407"/>
      <c r="F97" s="407"/>
      <c r="G97" s="407"/>
      <c r="H97" s="265"/>
      <c r="I97" s="266"/>
      <c r="J97" s="265"/>
      <c r="K97" s="267"/>
      <c r="L97" s="73">
        <f>L58</f>
        <v>0</v>
      </c>
      <c r="M97" s="73">
        <f t="shared" ref="M96:P97" si="87">M58</f>
        <v>0</v>
      </c>
      <c r="N97" s="73">
        <f t="shared" si="87"/>
        <v>0</v>
      </c>
      <c r="O97" s="73">
        <f t="shared" si="87"/>
        <v>0</v>
      </c>
      <c r="P97" s="73">
        <f t="shared" si="87"/>
        <v>0</v>
      </c>
      <c r="Q97" s="74">
        <f>SUM(IDCBase1,IDCBase2,IDCBase3,IDCBase4,IDCBase5)</f>
        <v>0</v>
      </c>
      <c r="R97" s="45" t="e">
        <f>TDCTOT-TuitionTot-EquipTOT-Q85-Q87-Q89-Q91-Q93</f>
        <v>#REF!</v>
      </c>
    </row>
    <row r="98" spans="2:21" ht="12.75" x14ac:dyDescent="0.2">
      <c r="B98" s="404" t="s">
        <v>7</v>
      </c>
      <c r="C98" s="405"/>
      <c r="D98" s="182"/>
      <c r="E98" s="182"/>
      <c r="F98" s="182"/>
      <c r="G98" s="299">
        <v>0.65</v>
      </c>
      <c r="H98" s="268" t="s">
        <v>71</v>
      </c>
      <c r="I98" s="269" t="s">
        <v>151</v>
      </c>
      <c r="J98" s="268"/>
      <c r="K98" s="268"/>
      <c r="L98" s="75">
        <f>G98*L97</f>
        <v>0</v>
      </c>
      <c r="M98" s="75">
        <f>G98*M97</f>
        <v>0</v>
      </c>
      <c r="N98" s="75">
        <f>G98*N97</f>
        <v>0</v>
      </c>
      <c r="O98" s="75">
        <f>G98*O97</f>
        <v>0</v>
      </c>
      <c r="P98" s="75">
        <f>G98*P97</f>
        <v>0</v>
      </c>
      <c r="Q98" s="66">
        <f>SUM(IDCYr1,IDCYr2,IDCYr3,IDCYr4,IDCYr5)</f>
        <v>0</v>
      </c>
      <c r="R98" s="45">
        <f>IDCBaseTOT*IDCRate</f>
        <v>0</v>
      </c>
      <c r="S98" s="43"/>
      <c r="T98" s="363">
        <f>T58</f>
        <v>0</v>
      </c>
      <c r="U98" s="363">
        <f>Q98-T98</f>
        <v>0</v>
      </c>
    </row>
    <row r="99" spans="2:21" ht="30" customHeight="1" thickBot="1" x14ac:dyDescent="0.25">
      <c r="B99" s="270" t="s">
        <v>46</v>
      </c>
      <c r="C99" s="271"/>
      <c r="D99" s="271"/>
      <c r="E99" s="271"/>
      <c r="F99" s="271"/>
      <c r="G99" s="271"/>
      <c r="H99" s="271"/>
      <c r="I99" s="271"/>
      <c r="J99" s="271"/>
      <c r="K99" s="271"/>
      <c r="L99" s="76">
        <f>TDCYr1+IDCYr1</f>
        <v>0</v>
      </c>
      <c r="M99" s="76">
        <f>TDCYr2+IDCYr2</f>
        <v>0</v>
      </c>
      <c r="N99" s="76">
        <f>TDCYr3+IDCYr3</f>
        <v>0</v>
      </c>
      <c r="O99" s="76">
        <f>TDCYr4+IDCYr4</f>
        <v>0</v>
      </c>
      <c r="P99" s="77">
        <f>TDCYr5+IDCYr5</f>
        <v>0</v>
      </c>
      <c r="Q99" s="78">
        <f>TDCTOT+IDCTOT</f>
        <v>0</v>
      </c>
      <c r="R99" s="44">
        <f>SUM(L99:P99)</f>
        <v>0</v>
      </c>
      <c r="S99" s="43"/>
      <c r="T99" s="364">
        <f>SUM(T96:T98)</f>
        <v>0</v>
      </c>
      <c r="U99" s="363">
        <f>Q99-T99</f>
        <v>0</v>
      </c>
    </row>
    <row r="100" spans="2:21" ht="30" customHeight="1" thickTop="1" x14ac:dyDescent="0.2">
      <c r="G100" s="43"/>
    </row>
    <row r="101" spans="2:21" ht="30" customHeight="1" x14ac:dyDescent="0.2">
      <c r="G101" s="43"/>
    </row>
  </sheetData>
  <sheetProtection insertRows="0"/>
  <mergeCells count="47">
    <mergeCell ref="L14:L15"/>
    <mergeCell ref="M14:M15"/>
    <mergeCell ref="N14:N15"/>
    <mergeCell ref="O14:O15"/>
    <mergeCell ref="P14:P15"/>
    <mergeCell ref="B98:C98"/>
    <mergeCell ref="C97:G97"/>
    <mergeCell ref="C70:G70"/>
    <mergeCell ref="B94:C94"/>
    <mergeCell ref="D65:J65"/>
    <mergeCell ref="I77:K77"/>
    <mergeCell ref="J95:K95"/>
    <mergeCell ref="E84:F84"/>
    <mergeCell ref="E86:F86"/>
    <mergeCell ref="E88:F88"/>
    <mergeCell ref="E90:F90"/>
    <mergeCell ref="E92:F92"/>
    <mergeCell ref="B71:D71"/>
    <mergeCell ref="J70:K70"/>
    <mergeCell ref="D2:E2"/>
    <mergeCell ref="D62:J62"/>
    <mergeCell ref="D63:J63"/>
    <mergeCell ref="D64:J64"/>
    <mergeCell ref="E68:J68"/>
    <mergeCell ref="I56:K56"/>
    <mergeCell ref="B58:K58"/>
    <mergeCell ref="F3:F4"/>
    <mergeCell ref="D5:E5"/>
    <mergeCell ref="D6:E6"/>
    <mergeCell ref="D10:E10"/>
    <mergeCell ref="D11:E11"/>
    <mergeCell ref="D12:E12"/>
    <mergeCell ref="B59:K59"/>
    <mergeCell ref="J66:K66"/>
    <mergeCell ref="I28:K28"/>
    <mergeCell ref="Q53:Q54"/>
    <mergeCell ref="L53:L54"/>
    <mergeCell ref="M53:M54"/>
    <mergeCell ref="N53:N54"/>
    <mergeCell ref="O53:O54"/>
    <mergeCell ref="P53:P54"/>
    <mergeCell ref="D7:E7"/>
    <mergeCell ref="D8:E8"/>
    <mergeCell ref="D9:E9"/>
    <mergeCell ref="I13:K13"/>
    <mergeCell ref="D61:F61"/>
    <mergeCell ref="I40:K40"/>
  </mergeCells>
  <phoneticPr fontId="5" type="noConversion"/>
  <printOptions verticalCentered="1"/>
  <pageMargins left="0.25" right="0.25" top="0.75" bottom="0.75" header="0.3" footer="0.3"/>
  <pageSetup scale="47" orientation="portrait" copies="2" r:id="rId1"/>
  <headerFooter alignWithMargins="0">
    <oddFooter>&amp;LUNC- Pembroke&amp;CPage &amp;P&amp;R&amp;D</oddFooter>
  </headerFooter>
  <rowBreaks count="1" manualBreakCount="1">
    <brk id="48" min="1" max="16" man="1"/>
  </rowBreaks>
  <ignoredErrors>
    <ignoredError sqref="L95 M95:P95" formulaRange="1"/>
    <ignoredError sqref="L93 M93:Q93 T57:U57 T59:U59 T56:U56 T60 L85 L86:Q92 M85:Q8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S69"/>
  <sheetViews>
    <sheetView zoomScaleNormal="100" workbookViewId="0">
      <selection activeCell="S28" sqref="S28"/>
    </sheetView>
  </sheetViews>
  <sheetFormatPr defaultColWidth="9.140625" defaultRowHeight="12.75" x14ac:dyDescent="0.2"/>
  <cols>
    <col min="1" max="1" width="3.28515625" style="111" customWidth="1"/>
    <col min="2" max="2" width="23.140625" style="111" customWidth="1"/>
    <col min="3" max="4" width="9.7109375" style="111" customWidth="1"/>
    <col min="5" max="5" width="11.85546875" style="111" customWidth="1"/>
    <col min="6" max="6" width="5.28515625" style="111" customWidth="1"/>
    <col min="7" max="7" width="21.85546875" style="111" customWidth="1"/>
    <col min="8" max="9" width="9.7109375" style="111" customWidth="1"/>
    <col min="10" max="10" width="12.7109375" style="111" customWidth="1"/>
    <col min="11" max="11" width="4.28515625" style="111" customWidth="1"/>
    <col min="12" max="12" width="20.7109375" style="111" customWidth="1"/>
    <col min="13" max="14" width="9.7109375" style="111" customWidth="1"/>
    <col min="15" max="15" width="12.7109375" style="111" customWidth="1"/>
    <col min="16" max="16" width="3.28515625" style="111" customWidth="1"/>
    <col min="17" max="17" width="23.85546875" style="111" customWidth="1"/>
    <col min="18" max="18" width="10" style="111" bestFit="1" customWidth="1"/>
    <col min="19" max="19" width="11.5703125" style="111" customWidth="1"/>
    <col min="20" max="16384" width="9.140625" style="111"/>
  </cols>
  <sheetData>
    <row r="1" spans="1:17" ht="21" customHeight="1" x14ac:dyDescent="0.2">
      <c r="A1" s="3"/>
      <c r="B1" s="426" t="s">
        <v>91</v>
      </c>
      <c r="C1" s="426"/>
      <c r="D1" s="427" t="s">
        <v>92</v>
      </c>
      <c r="E1" s="427"/>
      <c r="F1" s="428"/>
      <c r="G1" s="428"/>
      <c r="H1" s="428"/>
      <c r="I1" s="428"/>
      <c r="J1" s="428"/>
      <c r="K1" s="428"/>
      <c r="L1" s="428"/>
      <c r="M1" s="429" t="s">
        <v>138</v>
      </c>
      <c r="N1" s="429"/>
      <c r="O1" s="4"/>
      <c r="P1" s="5"/>
    </row>
    <row r="2" spans="1:17" ht="9.9499999999999993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ht="13.5" customHeight="1" thickBot="1" x14ac:dyDescent="0.25">
      <c r="A3" s="6"/>
      <c r="B3" s="430" t="s">
        <v>93</v>
      </c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2"/>
      <c r="P3" s="6"/>
    </row>
    <row r="4" spans="1:17" ht="9.9499999999999993" customHeight="1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2.75" customHeight="1" x14ac:dyDescent="0.2">
      <c r="A5" s="5"/>
      <c r="B5" s="433" t="s">
        <v>94</v>
      </c>
      <c r="C5" s="434"/>
      <c r="D5" s="116"/>
      <c r="E5" s="117"/>
      <c r="F5" s="5"/>
      <c r="G5" s="7" t="s">
        <v>95</v>
      </c>
      <c r="H5" s="5"/>
      <c r="I5" s="5"/>
      <c r="J5" s="5"/>
      <c r="K5" s="5"/>
      <c r="L5" s="7" t="s">
        <v>95</v>
      </c>
      <c r="M5" s="5"/>
      <c r="N5" s="5"/>
      <c r="O5" s="5"/>
      <c r="P5" s="5"/>
    </row>
    <row r="6" spans="1:17" ht="12.75" customHeight="1" x14ac:dyDescent="0.2">
      <c r="A6" s="5"/>
      <c r="B6" s="435" t="s">
        <v>96</v>
      </c>
      <c r="C6" s="118" t="s">
        <v>97</v>
      </c>
      <c r="D6" s="437" t="s">
        <v>98</v>
      </c>
      <c r="E6" s="438"/>
      <c r="F6" s="5"/>
      <c r="G6" s="439" t="s">
        <v>99</v>
      </c>
      <c r="H6" s="8">
        <v>0</v>
      </c>
      <c r="I6" s="441" t="s">
        <v>98</v>
      </c>
      <c r="J6" s="442"/>
      <c r="K6" s="5"/>
      <c r="L6" s="439" t="s">
        <v>100</v>
      </c>
      <c r="M6" s="8"/>
      <c r="N6" s="443" t="s">
        <v>98</v>
      </c>
      <c r="O6" s="444"/>
      <c r="P6" s="5"/>
    </row>
    <row r="7" spans="1:17" ht="12.75" customHeight="1" x14ac:dyDescent="0.2">
      <c r="A7" s="5"/>
      <c r="B7" s="436"/>
      <c r="C7" s="119"/>
      <c r="D7" s="445" t="s">
        <v>101</v>
      </c>
      <c r="E7" s="446"/>
      <c r="F7" s="5"/>
      <c r="G7" s="440"/>
      <c r="H7" s="9"/>
      <c r="I7" s="447" t="s">
        <v>101</v>
      </c>
      <c r="J7" s="448"/>
      <c r="K7" s="5"/>
      <c r="L7" s="440"/>
      <c r="M7" s="9"/>
      <c r="N7" s="449" t="s">
        <v>101</v>
      </c>
      <c r="O7" s="450"/>
      <c r="P7" s="5"/>
    </row>
    <row r="8" spans="1:17" x14ac:dyDescent="0.2">
      <c r="A8" s="5"/>
      <c r="B8" s="120" t="s">
        <v>102</v>
      </c>
      <c r="C8" s="459" t="s">
        <v>103</v>
      </c>
      <c r="D8" s="459"/>
      <c r="E8" s="460"/>
      <c r="F8" s="5"/>
      <c r="G8" s="10" t="s">
        <v>102</v>
      </c>
      <c r="H8" s="458"/>
      <c r="I8" s="458"/>
      <c r="J8" s="458"/>
      <c r="K8" s="5"/>
      <c r="L8" s="10" t="s">
        <v>102</v>
      </c>
      <c r="M8" s="458"/>
      <c r="N8" s="458"/>
      <c r="O8" s="458"/>
      <c r="P8" s="5"/>
    </row>
    <row r="9" spans="1:17" ht="25.5" x14ac:dyDescent="0.2">
      <c r="A9" s="5"/>
      <c r="B9" s="120" t="s">
        <v>104</v>
      </c>
      <c r="C9" s="459" t="s">
        <v>105</v>
      </c>
      <c r="D9" s="459"/>
      <c r="E9" s="460"/>
      <c r="F9" s="5"/>
      <c r="G9" s="10" t="s">
        <v>106</v>
      </c>
      <c r="H9" s="458"/>
      <c r="I9" s="458"/>
      <c r="J9" s="458"/>
      <c r="K9" s="5"/>
      <c r="L9" s="10" t="s">
        <v>106</v>
      </c>
      <c r="M9" s="458"/>
      <c r="N9" s="458"/>
      <c r="O9" s="458"/>
      <c r="P9" s="5"/>
      <c r="Q9" s="111" t="s">
        <v>211</v>
      </c>
    </row>
    <row r="10" spans="1:17" x14ac:dyDescent="0.2">
      <c r="A10" s="5"/>
      <c r="B10" s="451" t="s">
        <v>107</v>
      </c>
      <c r="C10" s="452"/>
      <c r="D10" s="453"/>
      <c r="E10" s="15">
        <v>650</v>
      </c>
      <c r="F10" s="5"/>
      <c r="G10" s="454" t="s">
        <v>107</v>
      </c>
      <c r="H10" s="455"/>
      <c r="I10" s="456"/>
      <c r="J10" s="12">
        <v>0</v>
      </c>
      <c r="K10" s="5"/>
      <c r="L10" s="454" t="s">
        <v>107</v>
      </c>
      <c r="M10" s="455"/>
      <c r="N10" s="456"/>
      <c r="O10" s="12">
        <v>0</v>
      </c>
      <c r="P10" s="5"/>
      <c r="Q10" s="348" t="s">
        <v>212</v>
      </c>
    </row>
    <row r="11" spans="1:17" x14ac:dyDescent="0.2">
      <c r="A11" s="5"/>
      <c r="B11" s="457" t="s">
        <v>108</v>
      </c>
      <c r="C11" s="121" t="s">
        <v>109</v>
      </c>
      <c r="D11" s="121" t="s">
        <v>110</v>
      </c>
      <c r="E11" s="122"/>
      <c r="F11" s="5"/>
      <c r="G11" s="458" t="s">
        <v>111</v>
      </c>
      <c r="H11" s="13" t="s">
        <v>109</v>
      </c>
      <c r="I11" s="13" t="s">
        <v>110</v>
      </c>
      <c r="J11" s="14"/>
      <c r="K11" s="5"/>
      <c r="L11" s="458" t="s">
        <v>111</v>
      </c>
      <c r="M11" s="13" t="s">
        <v>109</v>
      </c>
      <c r="N11" s="13" t="s">
        <v>110</v>
      </c>
      <c r="O11" s="14"/>
      <c r="P11" s="5"/>
    </row>
    <row r="12" spans="1:17" x14ac:dyDescent="0.2">
      <c r="A12" s="5"/>
      <c r="B12" s="457"/>
      <c r="C12" s="123">
        <v>105.2</v>
      </c>
      <c r="D12" s="124">
        <v>2</v>
      </c>
      <c r="E12" s="15">
        <f>SUM(C12*D12)</f>
        <v>210.4</v>
      </c>
      <c r="F12" s="5"/>
      <c r="G12" s="458"/>
      <c r="H12" s="16">
        <v>0</v>
      </c>
      <c r="I12" s="17">
        <v>0</v>
      </c>
      <c r="J12" s="12">
        <f>SUM(H12*I12)</f>
        <v>0</v>
      </c>
      <c r="K12" s="5"/>
      <c r="L12" s="458"/>
      <c r="M12" s="16">
        <v>0</v>
      </c>
      <c r="N12" s="17">
        <v>0</v>
      </c>
      <c r="O12" s="12">
        <f>SUM(M12*N12)</f>
        <v>0</v>
      </c>
      <c r="P12" s="5"/>
      <c r="Q12" s="111" t="s">
        <v>210</v>
      </c>
    </row>
    <row r="13" spans="1:17" x14ac:dyDescent="0.2">
      <c r="A13" s="5"/>
      <c r="B13" s="457" t="s">
        <v>112</v>
      </c>
      <c r="C13" s="121" t="s">
        <v>113</v>
      </c>
      <c r="D13" s="121" t="s">
        <v>114</v>
      </c>
      <c r="E13" s="125"/>
      <c r="F13" s="5"/>
      <c r="G13" s="458" t="s">
        <v>112</v>
      </c>
      <c r="H13" s="13" t="s">
        <v>113</v>
      </c>
      <c r="I13" s="13" t="s">
        <v>114</v>
      </c>
      <c r="J13" s="18"/>
      <c r="K13" s="5"/>
      <c r="L13" s="458" t="s">
        <v>112</v>
      </c>
      <c r="M13" s="13" t="s">
        <v>113</v>
      </c>
      <c r="N13" s="13" t="s">
        <v>114</v>
      </c>
      <c r="O13" s="18"/>
      <c r="P13" s="5"/>
      <c r="Q13" s="111" t="s">
        <v>213</v>
      </c>
    </row>
    <row r="14" spans="1:17" ht="13.5" thickBot="1" x14ac:dyDescent="0.25">
      <c r="A14" s="5"/>
      <c r="B14" s="467"/>
      <c r="C14" s="126">
        <v>46.5</v>
      </c>
      <c r="D14" s="127">
        <v>5</v>
      </c>
      <c r="E14" s="19">
        <f>SUM(C14*D14)</f>
        <v>232.5</v>
      </c>
      <c r="F14" s="5"/>
      <c r="G14" s="468"/>
      <c r="H14" s="20">
        <v>0</v>
      </c>
      <c r="I14" s="21">
        <v>0</v>
      </c>
      <c r="J14" s="112">
        <f>SUM(H14*I14)</f>
        <v>0</v>
      </c>
      <c r="K14" s="5"/>
      <c r="L14" s="468"/>
      <c r="M14" s="20">
        <v>0</v>
      </c>
      <c r="N14" s="21">
        <v>0</v>
      </c>
      <c r="O14" s="112">
        <f>SUM(M14*N14)</f>
        <v>0</v>
      </c>
      <c r="P14" s="5"/>
      <c r="Q14" s="111" t="s">
        <v>214</v>
      </c>
    </row>
    <row r="15" spans="1:17" ht="12.75" customHeight="1" x14ac:dyDescent="0.2">
      <c r="A15" s="5"/>
      <c r="B15" s="469" t="s">
        <v>115</v>
      </c>
      <c r="C15" s="470"/>
      <c r="D15" s="470"/>
      <c r="E15" s="128"/>
      <c r="F15" s="5"/>
      <c r="G15" s="471" t="s">
        <v>115</v>
      </c>
      <c r="H15" s="472"/>
      <c r="I15" s="472"/>
      <c r="J15" s="22"/>
      <c r="K15" s="5"/>
      <c r="L15" s="471" t="s">
        <v>115</v>
      </c>
      <c r="M15" s="472"/>
      <c r="N15" s="472"/>
      <c r="O15" s="22"/>
      <c r="P15" s="5"/>
    </row>
    <row r="16" spans="1:17" ht="12.75" customHeight="1" x14ac:dyDescent="0.2">
      <c r="A16" s="5"/>
      <c r="B16" s="461" t="s">
        <v>116</v>
      </c>
      <c r="C16" s="129" t="s">
        <v>117</v>
      </c>
      <c r="D16" s="130" t="s">
        <v>118</v>
      </c>
      <c r="E16" s="131"/>
      <c r="F16" s="5"/>
      <c r="G16" s="463" t="s">
        <v>116</v>
      </c>
      <c r="H16" s="23" t="s">
        <v>117</v>
      </c>
      <c r="I16" s="24" t="s">
        <v>118</v>
      </c>
      <c r="J16" s="25"/>
      <c r="K16" s="5"/>
      <c r="L16" s="463" t="s">
        <v>116</v>
      </c>
      <c r="M16" s="23" t="s">
        <v>117</v>
      </c>
      <c r="N16" s="24" t="s">
        <v>118</v>
      </c>
      <c r="O16" s="25"/>
      <c r="P16" s="5"/>
    </row>
    <row r="17" spans="1:19" ht="12.75" customHeight="1" x14ac:dyDescent="0.2">
      <c r="A17" s="5"/>
      <c r="B17" s="462"/>
      <c r="C17" s="123">
        <v>45</v>
      </c>
      <c r="D17" s="132">
        <v>2</v>
      </c>
      <c r="E17" s="15">
        <f>SUM(C17*D17)</f>
        <v>90</v>
      </c>
      <c r="F17" s="5"/>
      <c r="G17" s="464"/>
      <c r="H17" s="16">
        <v>0</v>
      </c>
      <c r="I17" s="26">
        <v>0</v>
      </c>
      <c r="J17" s="27">
        <f>SUM(H17*I17)</f>
        <v>0</v>
      </c>
      <c r="K17" s="5"/>
      <c r="L17" s="464"/>
      <c r="M17" s="16">
        <v>0</v>
      </c>
      <c r="N17" s="26">
        <v>0</v>
      </c>
      <c r="O17" s="27">
        <f>SUM(M17*N17)</f>
        <v>0</v>
      </c>
      <c r="P17" s="5"/>
      <c r="Q17" s="347" t="s">
        <v>202</v>
      </c>
      <c r="R17" s="347" t="s">
        <v>203</v>
      </c>
      <c r="S17" s="347" t="s">
        <v>204</v>
      </c>
    </row>
    <row r="18" spans="1:19" ht="12.75" customHeight="1" x14ac:dyDescent="0.2">
      <c r="A18" s="5"/>
      <c r="B18" s="465" t="s">
        <v>119</v>
      </c>
      <c r="C18" s="121" t="s">
        <v>113</v>
      </c>
      <c r="D18" s="121" t="s">
        <v>114</v>
      </c>
      <c r="E18" s="125"/>
      <c r="F18" s="5"/>
      <c r="G18" s="466" t="s">
        <v>119</v>
      </c>
      <c r="H18" s="13" t="s">
        <v>113</v>
      </c>
      <c r="I18" s="13" t="s">
        <v>114</v>
      </c>
      <c r="J18" s="28"/>
      <c r="K18" s="5"/>
      <c r="L18" s="466" t="s">
        <v>119</v>
      </c>
      <c r="M18" s="13" t="s">
        <v>113</v>
      </c>
      <c r="N18" s="13" t="s">
        <v>114</v>
      </c>
      <c r="O18" s="28"/>
      <c r="P18" s="5"/>
      <c r="Q18" s="111" t="s">
        <v>205</v>
      </c>
      <c r="R18" s="346">
        <v>10.1</v>
      </c>
      <c r="S18" s="346">
        <v>10.1</v>
      </c>
    </row>
    <row r="19" spans="1:19" ht="12.75" customHeight="1" x14ac:dyDescent="0.2">
      <c r="A19" s="5"/>
      <c r="B19" s="462"/>
      <c r="C19" s="123">
        <v>89</v>
      </c>
      <c r="D19" s="133">
        <v>2</v>
      </c>
      <c r="E19" s="15">
        <f>SUM(C19*D19)</f>
        <v>178</v>
      </c>
      <c r="F19" s="5"/>
      <c r="G19" s="464"/>
      <c r="H19" s="16">
        <v>0</v>
      </c>
      <c r="I19" s="29"/>
      <c r="J19" s="27">
        <f>SUM(H19*I19)</f>
        <v>0</v>
      </c>
      <c r="K19" s="5"/>
      <c r="L19" s="464"/>
      <c r="M19" s="16">
        <v>0</v>
      </c>
      <c r="N19" s="29"/>
      <c r="O19" s="27">
        <f>SUM(M19*N19)</f>
        <v>0</v>
      </c>
      <c r="P19" s="5"/>
      <c r="Q19" s="111" t="s">
        <v>206</v>
      </c>
      <c r="R19" s="346">
        <v>13.3</v>
      </c>
      <c r="S19" s="346">
        <v>13.3</v>
      </c>
    </row>
    <row r="20" spans="1:19" ht="12.75" customHeight="1" x14ac:dyDescent="0.2">
      <c r="A20" s="5"/>
      <c r="B20" s="467" t="s">
        <v>120</v>
      </c>
      <c r="C20" s="121" t="s">
        <v>117</v>
      </c>
      <c r="D20" s="121" t="s">
        <v>121</v>
      </c>
      <c r="E20" s="125"/>
      <c r="F20" s="5"/>
      <c r="G20" s="477" t="s">
        <v>120</v>
      </c>
      <c r="H20" s="13" t="s">
        <v>117</v>
      </c>
      <c r="I20" s="13" t="s">
        <v>121</v>
      </c>
      <c r="J20" s="28"/>
      <c r="K20" s="5"/>
      <c r="L20" s="477" t="s">
        <v>120</v>
      </c>
      <c r="M20" s="13" t="s">
        <v>117</v>
      </c>
      <c r="N20" s="13" t="s">
        <v>121</v>
      </c>
      <c r="O20" s="28"/>
      <c r="P20" s="5"/>
      <c r="Q20" s="111" t="s">
        <v>207</v>
      </c>
      <c r="R20" s="346">
        <v>23.1</v>
      </c>
      <c r="S20" s="346">
        <v>26.3</v>
      </c>
    </row>
    <row r="21" spans="1:19" ht="12.75" customHeight="1" x14ac:dyDescent="0.2">
      <c r="A21" s="5"/>
      <c r="B21" s="476"/>
      <c r="C21" s="134">
        <v>28</v>
      </c>
      <c r="D21" s="132">
        <v>1</v>
      </c>
      <c r="E21" s="15">
        <f>SUM(C21*D21)</f>
        <v>28</v>
      </c>
      <c r="F21" s="5"/>
      <c r="G21" s="478"/>
      <c r="H21" s="16">
        <v>0</v>
      </c>
      <c r="I21" s="26">
        <v>0</v>
      </c>
      <c r="J21" s="27">
        <f>SUM(H21*I21)</f>
        <v>0</v>
      </c>
      <c r="K21" s="5"/>
      <c r="L21" s="478"/>
      <c r="M21" s="16">
        <v>0</v>
      </c>
      <c r="N21" s="26"/>
      <c r="O21" s="27">
        <f>SUM(M21*N21)</f>
        <v>0</v>
      </c>
      <c r="P21" s="5"/>
      <c r="Q21" s="111" t="s">
        <v>208</v>
      </c>
      <c r="R21" s="346">
        <v>89.1</v>
      </c>
      <c r="S21" s="346">
        <v>105.2</v>
      </c>
    </row>
    <row r="22" spans="1:19" x14ac:dyDescent="0.2">
      <c r="A22" s="5"/>
      <c r="B22" s="457" t="s">
        <v>122</v>
      </c>
      <c r="C22" s="121" t="s">
        <v>113</v>
      </c>
      <c r="D22" s="121" t="s">
        <v>114</v>
      </c>
      <c r="E22" s="125"/>
      <c r="F22" s="5"/>
      <c r="G22" s="473" t="s">
        <v>122</v>
      </c>
      <c r="H22" s="13" t="s">
        <v>113</v>
      </c>
      <c r="I22" s="13" t="s">
        <v>114</v>
      </c>
      <c r="J22" s="28"/>
      <c r="K22" s="5"/>
      <c r="L22" s="473" t="s">
        <v>122</v>
      </c>
      <c r="M22" s="13" t="s">
        <v>113</v>
      </c>
      <c r="N22" s="13" t="s">
        <v>114</v>
      </c>
      <c r="O22" s="28"/>
      <c r="P22" s="5"/>
      <c r="Q22" s="111" t="s">
        <v>209</v>
      </c>
      <c r="R22" s="346">
        <v>135.6</v>
      </c>
      <c r="S22" s="346">
        <v>154.9</v>
      </c>
    </row>
    <row r="23" spans="1:19" x14ac:dyDescent="0.2">
      <c r="A23" s="5"/>
      <c r="B23" s="457"/>
      <c r="C23" s="123">
        <v>7.5</v>
      </c>
      <c r="D23" s="135">
        <v>5</v>
      </c>
      <c r="E23" s="15">
        <f>SUM(C23*D23)</f>
        <v>37.5</v>
      </c>
      <c r="F23" s="5"/>
      <c r="G23" s="473"/>
      <c r="H23" s="16">
        <v>0</v>
      </c>
      <c r="I23" s="30">
        <v>0</v>
      </c>
      <c r="J23" s="27">
        <f>SUM(H23*I23)</f>
        <v>0</v>
      </c>
      <c r="K23" s="5"/>
      <c r="L23" s="473"/>
      <c r="M23" s="16"/>
      <c r="N23" s="30"/>
      <c r="O23" s="27">
        <f>SUM(M23*N23)</f>
        <v>0</v>
      </c>
      <c r="P23" s="5"/>
    </row>
    <row r="24" spans="1:19" x14ac:dyDescent="0.2">
      <c r="A24" s="5"/>
      <c r="B24" s="457" t="s">
        <v>123</v>
      </c>
      <c r="C24" s="121" t="s">
        <v>113</v>
      </c>
      <c r="D24" s="121" t="s">
        <v>114</v>
      </c>
      <c r="E24" s="125"/>
      <c r="F24" s="5"/>
      <c r="G24" s="473" t="s">
        <v>123</v>
      </c>
      <c r="H24" s="13" t="s">
        <v>113</v>
      </c>
      <c r="I24" s="13" t="s">
        <v>114</v>
      </c>
      <c r="J24" s="28"/>
      <c r="K24" s="5"/>
      <c r="L24" s="473" t="s">
        <v>123</v>
      </c>
      <c r="M24" s="13" t="s">
        <v>113</v>
      </c>
      <c r="N24" s="13" t="s">
        <v>114</v>
      </c>
      <c r="O24" s="28"/>
      <c r="P24" s="5"/>
    </row>
    <row r="25" spans="1:19" x14ac:dyDescent="0.2">
      <c r="A25" s="5"/>
      <c r="B25" s="457"/>
      <c r="C25" s="123">
        <v>12.5</v>
      </c>
      <c r="D25" s="135">
        <v>5</v>
      </c>
      <c r="E25" s="15">
        <f>SUM(C25*D25)</f>
        <v>62.5</v>
      </c>
      <c r="F25" s="5"/>
      <c r="G25" s="473"/>
      <c r="H25" s="16">
        <v>0</v>
      </c>
      <c r="I25" s="30"/>
      <c r="J25" s="27">
        <f>SUM(H25*I25)</f>
        <v>0</v>
      </c>
      <c r="K25" s="5"/>
      <c r="L25" s="473"/>
      <c r="M25" s="16">
        <v>0</v>
      </c>
      <c r="N25" s="30"/>
      <c r="O25" s="27">
        <f>SUM(M25*N25)</f>
        <v>0</v>
      </c>
      <c r="P25" s="5"/>
    </row>
    <row r="26" spans="1:19" x14ac:dyDescent="0.2">
      <c r="A26" s="5"/>
      <c r="B26" s="457" t="s">
        <v>124</v>
      </c>
      <c r="C26" s="136" t="s">
        <v>125</v>
      </c>
      <c r="D26" s="121" t="s">
        <v>126</v>
      </c>
      <c r="E26" s="125"/>
      <c r="F26" s="5"/>
      <c r="G26" s="473" t="s">
        <v>124</v>
      </c>
      <c r="H26" s="31" t="s">
        <v>125</v>
      </c>
      <c r="I26" s="13" t="s">
        <v>126</v>
      </c>
      <c r="J26" s="28"/>
      <c r="K26" s="5"/>
      <c r="L26" s="473" t="s">
        <v>124</v>
      </c>
      <c r="M26" s="31" t="s">
        <v>125</v>
      </c>
      <c r="N26" s="13" t="s">
        <v>126</v>
      </c>
      <c r="O26" s="28"/>
      <c r="P26" s="5"/>
    </row>
    <row r="27" spans="1:19" ht="13.5" thickBot="1" x14ac:dyDescent="0.25">
      <c r="A27" s="5"/>
      <c r="B27" s="474"/>
      <c r="C27" s="137">
        <v>0.62</v>
      </c>
      <c r="D27" s="138">
        <v>120</v>
      </c>
      <c r="E27" s="32">
        <f>SUM(C27*D27)</f>
        <v>74.400000000000006</v>
      </c>
      <c r="F27" s="5"/>
      <c r="G27" s="475"/>
      <c r="H27" s="33">
        <v>0</v>
      </c>
      <c r="I27" s="34">
        <v>0</v>
      </c>
      <c r="J27" s="113">
        <f>SUM(H27*I27)</f>
        <v>0</v>
      </c>
      <c r="K27" s="5"/>
      <c r="L27" s="475"/>
      <c r="M27" s="33"/>
      <c r="N27" s="34">
        <v>0</v>
      </c>
      <c r="O27" s="113">
        <f>SUM(M27*N27)</f>
        <v>0</v>
      </c>
      <c r="P27" s="5"/>
    </row>
    <row r="28" spans="1:19" x14ac:dyDescent="0.2">
      <c r="A28" s="5"/>
      <c r="B28" s="462" t="s">
        <v>127</v>
      </c>
      <c r="C28" s="485"/>
      <c r="D28" s="486"/>
      <c r="E28" s="139">
        <v>40</v>
      </c>
      <c r="F28" s="5"/>
      <c r="G28" s="487" t="s">
        <v>127</v>
      </c>
      <c r="H28" s="488"/>
      <c r="I28" s="489"/>
      <c r="J28" s="35">
        <v>0</v>
      </c>
      <c r="K28" s="5"/>
      <c r="L28" s="487" t="s">
        <v>127</v>
      </c>
      <c r="M28" s="488"/>
      <c r="N28" s="489"/>
      <c r="O28" s="35">
        <v>0</v>
      </c>
      <c r="P28" s="5"/>
    </row>
    <row r="29" spans="1:19" ht="12.75" customHeight="1" x14ac:dyDescent="0.2">
      <c r="A29" s="5"/>
      <c r="B29" s="451" t="s">
        <v>128</v>
      </c>
      <c r="C29" s="452"/>
      <c r="D29" s="453"/>
      <c r="E29" s="15">
        <v>500</v>
      </c>
      <c r="F29" s="5"/>
      <c r="G29" s="454" t="s">
        <v>128</v>
      </c>
      <c r="H29" s="455"/>
      <c r="I29" s="456"/>
      <c r="J29" s="12">
        <v>0</v>
      </c>
      <c r="K29" s="5"/>
      <c r="L29" s="454" t="s">
        <v>128</v>
      </c>
      <c r="M29" s="455"/>
      <c r="N29" s="456"/>
      <c r="O29" s="12">
        <v>0</v>
      </c>
      <c r="P29" s="5"/>
    </row>
    <row r="30" spans="1:19" x14ac:dyDescent="0.2">
      <c r="A30" s="5"/>
      <c r="B30" s="451" t="s">
        <v>129</v>
      </c>
      <c r="C30" s="452"/>
      <c r="D30" s="453"/>
      <c r="E30" s="15">
        <v>0</v>
      </c>
      <c r="F30" s="5"/>
      <c r="G30" s="454" t="s">
        <v>129</v>
      </c>
      <c r="H30" s="455"/>
      <c r="I30" s="456"/>
      <c r="J30" s="12">
        <v>0</v>
      </c>
      <c r="K30" s="5"/>
      <c r="L30" s="454" t="s">
        <v>129</v>
      </c>
      <c r="M30" s="455"/>
      <c r="N30" s="456"/>
      <c r="O30" s="12">
        <v>0</v>
      </c>
      <c r="P30" s="5"/>
    </row>
    <row r="31" spans="1:19" x14ac:dyDescent="0.2">
      <c r="A31" s="5"/>
      <c r="B31" s="479" t="s">
        <v>130</v>
      </c>
      <c r="C31" s="480"/>
      <c r="D31" s="481"/>
      <c r="E31" s="15">
        <f>SUM(E10,E12,E14,E17,E19,E21,E23,E25,E27,E28,E29,E30)</f>
        <v>2103.3000000000002</v>
      </c>
      <c r="F31" s="5"/>
      <c r="G31" s="482" t="s">
        <v>130</v>
      </c>
      <c r="H31" s="483"/>
      <c r="I31" s="484"/>
      <c r="J31" s="11">
        <f>SUM(J10,J12,J14,J17,J19,J21,J23,J25,J27,J28,J29,J30)</f>
        <v>0</v>
      </c>
      <c r="K31" s="5"/>
      <c r="L31" s="482" t="s">
        <v>130</v>
      </c>
      <c r="M31" s="483"/>
      <c r="N31" s="484"/>
      <c r="O31" s="11">
        <f>SUM(O10,O12,O14,O17,O19,O21,O23,O25,O27,O28,O29,O30)</f>
        <v>0</v>
      </c>
      <c r="P31" s="5"/>
    </row>
    <row r="32" spans="1:19" x14ac:dyDescent="0.2">
      <c r="A32" s="5"/>
      <c r="B32" s="451" t="s">
        <v>131</v>
      </c>
      <c r="C32" s="452"/>
      <c r="D32" s="453"/>
      <c r="E32" s="140">
        <v>2</v>
      </c>
      <c r="F32" s="5"/>
      <c r="G32" s="454" t="s">
        <v>131</v>
      </c>
      <c r="H32" s="455"/>
      <c r="I32" s="456"/>
      <c r="J32" s="36">
        <v>0</v>
      </c>
      <c r="K32" s="5"/>
      <c r="L32" s="454" t="s">
        <v>131</v>
      </c>
      <c r="M32" s="455"/>
      <c r="N32" s="456"/>
      <c r="O32" s="36"/>
      <c r="P32" s="5"/>
    </row>
    <row r="33" spans="1:18" x14ac:dyDescent="0.2">
      <c r="A33" s="5"/>
      <c r="B33" s="497" t="s">
        <v>132</v>
      </c>
      <c r="C33" s="498"/>
      <c r="D33" s="499"/>
      <c r="E33" s="37">
        <f>SUM(E31*E32)</f>
        <v>4206.6000000000004</v>
      </c>
      <c r="F33" s="5"/>
      <c r="G33" s="496" t="s">
        <v>132</v>
      </c>
      <c r="H33" s="496"/>
      <c r="I33" s="496"/>
      <c r="J33" s="114">
        <f>SUM(J31*J32)</f>
        <v>0</v>
      </c>
      <c r="K33" s="5"/>
      <c r="L33" s="496" t="s">
        <v>132</v>
      </c>
      <c r="M33" s="496"/>
      <c r="N33" s="496"/>
      <c r="O33" s="114">
        <f>SUM(O31*O32)</f>
        <v>0</v>
      </c>
      <c r="P33" s="5"/>
    </row>
    <row r="34" spans="1:18" x14ac:dyDescent="0.2">
      <c r="A34" s="5"/>
      <c r="B34" s="490" t="s">
        <v>133</v>
      </c>
      <c r="C34" s="491"/>
      <c r="D34" s="491"/>
      <c r="E34" s="38">
        <v>2</v>
      </c>
      <c r="F34" s="5"/>
      <c r="G34" s="492" t="s">
        <v>133</v>
      </c>
      <c r="H34" s="492"/>
      <c r="I34" s="492"/>
      <c r="J34" s="115">
        <v>0</v>
      </c>
      <c r="K34" s="5"/>
      <c r="L34" s="492" t="s">
        <v>133</v>
      </c>
      <c r="M34" s="492"/>
      <c r="N34" s="492"/>
      <c r="O34" s="115"/>
      <c r="P34" s="5"/>
    </row>
    <row r="35" spans="1:18" ht="13.5" thickBot="1" x14ac:dyDescent="0.25">
      <c r="A35" s="5"/>
      <c r="B35" s="493" t="s">
        <v>134</v>
      </c>
      <c r="C35" s="494"/>
      <c r="D35" s="495"/>
      <c r="E35" s="39">
        <f>SUM(E33*E34)</f>
        <v>8413.2000000000007</v>
      </c>
      <c r="F35" s="5"/>
      <c r="G35" s="496" t="s">
        <v>134</v>
      </c>
      <c r="H35" s="496"/>
      <c r="I35" s="496"/>
      <c r="J35" s="114">
        <f>SUM(J33*J34)</f>
        <v>0</v>
      </c>
      <c r="K35" s="5"/>
      <c r="L35" s="496" t="s">
        <v>134</v>
      </c>
      <c r="M35" s="496"/>
      <c r="N35" s="496"/>
      <c r="O35" s="114">
        <f>SUM(O33*O34)</f>
        <v>0</v>
      </c>
      <c r="P35" s="5"/>
      <c r="R35" s="296"/>
    </row>
    <row r="36" spans="1:18" x14ac:dyDescent="0.2">
      <c r="A36" s="5"/>
      <c r="B36" s="3"/>
      <c r="C36" s="3"/>
      <c r="D36" s="3"/>
      <c r="E36" s="40"/>
      <c r="F36" s="5"/>
      <c r="G36" s="3"/>
      <c r="H36" s="3"/>
      <c r="I36" s="3"/>
      <c r="J36" s="40"/>
      <c r="K36" s="5"/>
      <c r="L36" s="3"/>
      <c r="M36" s="3"/>
      <c r="N36" s="3"/>
      <c r="O36" s="40"/>
      <c r="P36" s="5"/>
    </row>
    <row r="37" spans="1:18" ht="12.75" customHeight="1" x14ac:dyDescent="0.2">
      <c r="A37" s="5"/>
      <c r="B37" s="7" t="s">
        <v>95</v>
      </c>
      <c r="C37" s="5"/>
      <c r="D37" s="5"/>
      <c r="E37" s="5"/>
      <c r="F37" s="5"/>
      <c r="G37" s="7" t="s">
        <v>95</v>
      </c>
      <c r="H37" s="5"/>
      <c r="I37" s="5"/>
      <c r="J37" s="5"/>
      <c r="K37" s="5"/>
      <c r="L37" s="7" t="s">
        <v>95</v>
      </c>
      <c r="M37" s="5"/>
      <c r="N37" s="5"/>
      <c r="O37" s="5"/>
      <c r="P37" s="5"/>
    </row>
    <row r="38" spans="1:18" ht="12.75" customHeight="1" x14ac:dyDescent="0.2">
      <c r="A38" s="5"/>
      <c r="B38" s="439" t="s">
        <v>135</v>
      </c>
      <c r="C38" s="8"/>
      <c r="D38" s="500" t="s">
        <v>98</v>
      </c>
      <c r="E38" s="501"/>
      <c r="F38" s="5"/>
      <c r="G38" s="439" t="s">
        <v>136</v>
      </c>
      <c r="H38" s="8"/>
      <c r="I38" s="500" t="s">
        <v>98</v>
      </c>
      <c r="J38" s="501"/>
      <c r="K38" s="5"/>
      <c r="L38" s="439" t="s">
        <v>137</v>
      </c>
      <c r="M38" s="8"/>
      <c r="N38" s="500" t="s">
        <v>98</v>
      </c>
      <c r="O38" s="501"/>
      <c r="P38" s="5"/>
    </row>
    <row r="39" spans="1:18" ht="12.75" customHeight="1" x14ac:dyDescent="0.2">
      <c r="A39" s="5"/>
      <c r="B39" s="440"/>
      <c r="C39" s="9"/>
      <c r="D39" s="502" t="s">
        <v>101</v>
      </c>
      <c r="E39" s="503"/>
      <c r="F39" s="5"/>
      <c r="G39" s="440"/>
      <c r="H39" s="9"/>
      <c r="I39" s="502" t="s">
        <v>101</v>
      </c>
      <c r="J39" s="503"/>
      <c r="K39" s="5"/>
      <c r="L39" s="440"/>
      <c r="M39" s="9"/>
      <c r="N39" s="502" t="s">
        <v>101</v>
      </c>
      <c r="O39" s="503"/>
      <c r="P39" s="5"/>
    </row>
    <row r="40" spans="1:18" x14ac:dyDescent="0.2">
      <c r="A40" s="5"/>
      <c r="B40" s="10" t="s">
        <v>102</v>
      </c>
      <c r="C40" s="458"/>
      <c r="D40" s="458"/>
      <c r="E40" s="458"/>
      <c r="F40" s="5"/>
      <c r="G40" s="10" t="s">
        <v>102</v>
      </c>
      <c r="H40" s="458"/>
      <c r="I40" s="458"/>
      <c r="J40" s="458"/>
      <c r="K40" s="5"/>
      <c r="L40" s="10" t="s">
        <v>102</v>
      </c>
      <c r="M40" s="458"/>
      <c r="N40" s="458"/>
      <c r="O40" s="458"/>
      <c r="P40" s="5"/>
    </row>
    <row r="41" spans="1:18" ht="25.5" x14ac:dyDescent="0.2">
      <c r="A41" s="5"/>
      <c r="B41" s="10" t="s">
        <v>106</v>
      </c>
      <c r="C41" s="458"/>
      <c r="D41" s="458"/>
      <c r="E41" s="458"/>
      <c r="F41" s="5"/>
      <c r="G41" s="10" t="s">
        <v>106</v>
      </c>
      <c r="H41" s="458"/>
      <c r="I41" s="458"/>
      <c r="J41" s="458"/>
      <c r="K41" s="5"/>
      <c r="L41" s="10" t="s">
        <v>106</v>
      </c>
      <c r="M41" s="458"/>
      <c r="N41" s="458"/>
      <c r="O41" s="458"/>
      <c r="P41" s="5"/>
    </row>
    <row r="42" spans="1:18" x14ac:dyDescent="0.2">
      <c r="A42" s="5"/>
      <c r="B42" s="454" t="s">
        <v>107</v>
      </c>
      <c r="C42" s="455"/>
      <c r="D42" s="456"/>
      <c r="E42" s="12">
        <v>0</v>
      </c>
      <c r="F42" s="5"/>
      <c r="G42" s="454" t="s">
        <v>107</v>
      </c>
      <c r="H42" s="455"/>
      <c r="I42" s="456"/>
      <c r="J42" s="291"/>
      <c r="K42" s="5"/>
      <c r="L42" s="454" t="s">
        <v>107</v>
      </c>
      <c r="M42" s="455"/>
      <c r="N42" s="456"/>
      <c r="O42" s="12">
        <v>0</v>
      </c>
      <c r="P42" s="5"/>
    </row>
    <row r="43" spans="1:18" x14ac:dyDescent="0.2">
      <c r="A43" s="5"/>
      <c r="B43" s="458" t="s">
        <v>111</v>
      </c>
      <c r="C43" s="13" t="s">
        <v>109</v>
      </c>
      <c r="D43" s="13" t="s">
        <v>110</v>
      </c>
      <c r="E43" s="14"/>
      <c r="F43" s="5"/>
      <c r="G43" s="458" t="s">
        <v>111</v>
      </c>
      <c r="H43" s="13" t="s">
        <v>109</v>
      </c>
      <c r="I43" s="13" t="s">
        <v>110</v>
      </c>
      <c r="J43" s="14"/>
      <c r="K43" s="5"/>
      <c r="L43" s="458" t="s">
        <v>111</v>
      </c>
      <c r="M43" s="13" t="s">
        <v>109</v>
      </c>
      <c r="N43" s="13" t="s">
        <v>110</v>
      </c>
      <c r="O43" s="14"/>
      <c r="P43" s="5"/>
    </row>
    <row r="44" spans="1:18" x14ac:dyDescent="0.2">
      <c r="A44" s="5"/>
      <c r="B44" s="458"/>
      <c r="C44" s="16">
        <v>0</v>
      </c>
      <c r="D44" s="17">
        <v>0</v>
      </c>
      <c r="E44" s="12">
        <f>SUM(C44*D44)</f>
        <v>0</v>
      </c>
      <c r="F44" s="5"/>
      <c r="G44" s="458"/>
      <c r="H44" s="16">
        <v>0</v>
      </c>
      <c r="I44" s="17"/>
      <c r="J44" s="287">
        <v>0</v>
      </c>
      <c r="K44" s="5"/>
      <c r="L44" s="458"/>
      <c r="M44" s="16">
        <v>0</v>
      </c>
      <c r="N44" s="17">
        <v>0</v>
      </c>
      <c r="O44" s="287">
        <f>SUM(M44*N44)</f>
        <v>0</v>
      </c>
      <c r="P44" s="5"/>
    </row>
    <row r="45" spans="1:18" x14ac:dyDescent="0.2">
      <c r="A45" s="5"/>
      <c r="B45" s="458" t="s">
        <v>112</v>
      </c>
      <c r="C45" s="13" t="s">
        <v>113</v>
      </c>
      <c r="D45" s="13" t="s">
        <v>114</v>
      </c>
      <c r="E45" s="18"/>
      <c r="F45" s="5"/>
      <c r="G45" s="458" t="s">
        <v>112</v>
      </c>
      <c r="H45" s="13" t="s">
        <v>113</v>
      </c>
      <c r="I45" s="13" t="s">
        <v>114</v>
      </c>
      <c r="J45" s="18"/>
      <c r="K45" s="5"/>
      <c r="L45" s="458" t="s">
        <v>112</v>
      </c>
      <c r="M45" s="13" t="s">
        <v>113</v>
      </c>
      <c r="N45" s="13" t="s">
        <v>114</v>
      </c>
      <c r="O45" s="292"/>
      <c r="P45" s="5"/>
    </row>
    <row r="46" spans="1:18" ht="13.5" thickBot="1" x14ac:dyDescent="0.25">
      <c r="A46" s="5"/>
      <c r="B46" s="468"/>
      <c r="C46" s="20">
        <v>0</v>
      </c>
      <c r="D46" s="21">
        <v>0</v>
      </c>
      <c r="E46" s="112">
        <f>SUM(C46*D46)</f>
        <v>0</v>
      </c>
      <c r="F46" s="5"/>
      <c r="G46" s="468"/>
      <c r="H46" s="20">
        <v>0</v>
      </c>
      <c r="I46" s="21">
        <v>0</v>
      </c>
      <c r="J46" s="288"/>
      <c r="K46" s="5"/>
      <c r="L46" s="468"/>
      <c r="M46" s="20">
        <v>0</v>
      </c>
      <c r="N46" s="21">
        <v>0</v>
      </c>
      <c r="O46" s="288">
        <f>SUM(M46*N46)</f>
        <v>0</v>
      </c>
      <c r="P46" s="5"/>
    </row>
    <row r="47" spans="1:18" ht="12.75" customHeight="1" x14ac:dyDescent="0.2">
      <c r="A47" s="5"/>
      <c r="B47" s="471" t="s">
        <v>115</v>
      </c>
      <c r="C47" s="472"/>
      <c r="D47" s="472"/>
      <c r="E47" s="22"/>
      <c r="F47" s="5"/>
      <c r="G47" s="471" t="s">
        <v>115</v>
      </c>
      <c r="H47" s="472"/>
      <c r="I47" s="472"/>
      <c r="J47" s="22"/>
      <c r="K47" s="5"/>
      <c r="L47" s="471" t="s">
        <v>115</v>
      </c>
      <c r="M47" s="472"/>
      <c r="N47" s="472"/>
      <c r="O47" s="293"/>
      <c r="P47" s="5"/>
    </row>
    <row r="48" spans="1:18" ht="12.75" customHeight="1" x14ac:dyDescent="0.2">
      <c r="A48" s="5"/>
      <c r="B48" s="463" t="s">
        <v>116</v>
      </c>
      <c r="C48" s="23" t="s">
        <v>117</v>
      </c>
      <c r="D48" s="24" t="s">
        <v>118</v>
      </c>
      <c r="E48" s="25"/>
      <c r="F48" s="5"/>
      <c r="G48" s="463" t="s">
        <v>116</v>
      </c>
      <c r="H48" s="23" t="s">
        <v>117</v>
      </c>
      <c r="I48" s="24" t="s">
        <v>118</v>
      </c>
      <c r="J48" s="25"/>
      <c r="K48" s="5"/>
      <c r="L48" s="463" t="s">
        <v>116</v>
      </c>
      <c r="M48" s="23" t="s">
        <v>117</v>
      </c>
      <c r="N48" s="24" t="s">
        <v>118</v>
      </c>
      <c r="O48" s="294"/>
      <c r="P48" s="5"/>
    </row>
    <row r="49" spans="1:16" x14ac:dyDescent="0.2">
      <c r="A49" s="5"/>
      <c r="B49" s="464"/>
      <c r="C49" s="16">
        <v>0</v>
      </c>
      <c r="D49" s="26">
        <v>0</v>
      </c>
      <c r="E49" s="27">
        <f>SUM(C49*D49)</f>
        <v>0</v>
      </c>
      <c r="F49" s="5"/>
      <c r="G49" s="464"/>
      <c r="H49" s="16">
        <v>0</v>
      </c>
      <c r="I49" s="26">
        <v>0</v>
      </c>
      <c r="J49" s="289">
        <f>SUM(H49*I49)</f>
        <v>0</v>
      </c>
      <c r="K49" s="5"/>
      <c r="L49" s="464"/>
      <c r="M49" s="16">
        <v>0</v>
      </c>
      <c r="N49" s="26">
        <v>0</v>
      </c>
      <c r="O49" s="289">
        <f>SUM(M49*N49)</f>
        <v>0</v>
      </c>
      <c r="P49" s="5"/>
    </row>
    <row r="50" spans="1:16" ht="12.75" customHeight="1" x14ac:dyDescent="0.2">
      <c r="A50" s="5"/>
      <c r="B50" s="466" t="s">
        <v>119</v>
      </c>
      <c r="C50" s="13" t="s">
        <v>113</v>
      </c>
      <c r="D50" s="13" t="s">
        <v>114</v>
      </c>
      <c r="E50" s="28"/>
      <c r="F50" s="5"/>
      <c r="G50" s="466" t="s">
        <v>119</v>
      </c>
      <c r="H50" s="13" t="s">
        <v>113</v>
      </c>
      <c r="I50" s="13" t="s">
        <v>114</v>
      </c>
      <c r="J50" s="28"/>
      <c r="K50" s="5"/>
      <c r="L50" s="466" t="s">
        <v>119</v>
      </c>
      <c r="M50" s="13" t="s">
        <v>113</v>
      </c>
      <c r="N50" s="13" t="s">
        <v>114</v>
      </c>
      <c r="O50" s="295"/>
      <c r="P50" s="5"/>
    </row>
    <row r="51" spans="1:16" ht="12.75" customHeight="1" x14ac:dyDescent="0.2">
      <c r="A51" s="5"/>
      <c r="B51" s="464"/>
      <c r="C51" s="16">
        <v>0</v>
      </c>
      <c r="D51" s="29"/>
      <c r="E51" s="27">
        <f>SUM(C51*D51)</f>
        <v>0</v>
      </c>
      <c r="F51" s="5"/>
      <c r="G51" s="464"/>
      <c r="H51" s="16">
        <v>0</v>
      </c>
      <c r="I51" s="29"/>
      <c r="J51" s="289">
        <f>SUM(H51*I51)</f>
        <v>0</v>
      </c>
      <c r="K51" s="5"/>
      <c r="L51" s="464"/>
      <c r="M51" s="16">
        <v>0</v>
      </c>
      <c r="N51" s="29"/>
      <c r="O51" s="289">
        <f>SUM(M51*N51)</f>
        <v>0</v>
      </c>
      <c r="P51" s="5"/>
    </row>
    <row r="52" spans="1:16" x14ac:dyDescent="0.2">
      <c r="A52" s="5"/>
      <c r="B52" s="477" t="s">
        <v>120</v>
      </c>
      <c r="C52" s="13" t="s">
        <v>117</v>
      </c>
      <c r="D52" s="13" t="s">
        <v>121</v>
      </c>
      <c r="E52" s="28"/>
      <c r="F52" s="5"/>
      <c r="G52" s="477" t="s">
        <v>120</v>
      </c>
      <c r="H52" s="13" t="s">
        <v>117</v>
      </c>
      <c r="I52" s="13" t="s">
        <v>121</v>
      </c>
      <c r="J52" s="28"/>
      <c r="K52" s="5"/>
      <c r="L52" s="477" t="s">
        <v>120</v>
      </c>
      <c r="M52" s="13" t="s">
        <v>117</v>
      </c>
      <c r="N52" s="13" t="s">
        <v>121</v>
      </c>
      <c r="O52" s="295"/>
      <c r="P52" s="5"/>
    </row>
    <row r="53" spans="1:16" x14ac:dyDescent="0.2">
      <c r="A53" s="5"/>
      <c r="B53" s="478"/>
      <c r="C53" s="16">
        <v>0</v>
      </c>
      <c r="D53" s="26"/>
      <c r="E53" s="27">
        <f>SUM(C53*D53)</f>
        <v>0</v>
      </c>
      <c r="F53" s="5"/>
      <c r="G53" s="478"/>
      <c r="H53" s="16">
        <v>0</v>
      </c>
      <c r="I53" s="26"/>
      <c r="J53" s="289">
        <f>SUM(H53*I53)</f>
        <v>0</v>
      </c>
      <c r="K53" s="5"/>
      <c r="L53" s="478"/>
      <c r="M53" s="16">
        <v>0</v>
      </c>
      <c r="N53" s="26"/>
      <c r="O53" s="289">
        <f>SUM(M53*N53)</f>
        <v>0</v>
      </c>
      <c r="P53" s="5"/>
    </row>
    <row r="54" spans="1:16" x14ac:dyDescent="0.2">
      <c r="A54" s="5"/>
      <c r="B54" s="473" t="s">
        <v>122</v>
      </c>
      <c r="C54" s="13" t="s">
        <v>113</v>
      </c>
      <c r="D54" s="13" t="s">
        <v>114</v>
      </c>
      <c r="E54" s="28"/>
      <c r="F54" s="5"/>
      <c r="G54" s="473" t="s">
        <v>122</v>
      </c>
      <c r="H54" s="13" t="s">
        <v>113</v>
      </c>
      <c r="I54" s="13" t="s">
        <v>114</v>
      </c>
      <c r="J54" s="28"/>
      <c r="K54" s="5"/>
      <c r="L54" s="473" t="s">
        <v>122</v>
      </c>
      <c r="M54" s="13" t="s">
        <v>113</v>
      </c>
      <c r="N54" s="13" t="s">
        <v>114</v>
      </c>
      <c r="O54" s="295"/>
      <c r="P54" s="5"/>
    </row>
    <row r="55" spans="1:16" x14ac:dyDescent="0.2">
      <c r="A55" s="5"/>
      <c r="B55" s="473"/>
      <c r="C55" s="16">
        <v>0</v>
      </c>
      <c r="D55" s="30">
        <v>0</v>
      </c>
      <c r="E55" s="27">
        <f>SUM(C55*D55)</f>
        <v>0</v>
      </c>
      <c r="F55" s="5"/>
      <c r="G55" s="473"/>
      <c r="H55" s="16">
        <v>0</v>
      </c>
      <c r="I55" s="30">
        <v>0</v>
      </c>
      <c r="J55" s="289">
        <f>SUM(H55*I55)</f>
        <v>0</v>
      </c>
      <c r="K55" s="5"/>
      <c r="L55" s="473"/>
      <c r="M55" s="16">
        <v>0</v>
      </c>
      <c r="N55" s="30">
        <v>0</v>
      </c>
      <c r="O55" s="289">
        <f>SUM(M55*N55)</f>
        <v>0</v>
      </c>
      <c r="P55" s="5"/>
    </row>
    <row r="56" spans="1:16" x14ac:dyDescent="0.2">
      <c r="A56" s="5"/>
      <c r="B56" s="473" t="s">
        <v>123</v>
      </c>
      <c r="C56" s="13" t="s">
        <v>113</v>
      </c>
      <c r="D56" s="13" t="s">
        <v>114</v>
      </c>
      <c r="E56" s="28"/>
      <c r="F56" s="5"/>
      <c r="G56" s="473" t="s">
        <v>123</v>
      </c>
      <c r="H56" s="13" t="s">
        <v>113</v>
      </c>
      <c r="I56" s="13" t="s">
        <v>114</v>
      </c>
      <c r="J56" s="28"/>
      <c r="K56" s="5"/>
      <c r="L56" s="473" t="s">
        <v>123</v>
      </c>
      <c r="M56" s="13" t="s">
        <v>113</v>
      </c>
      <c r="N56" s="13" t="s">
        <v>114</v>
      </c>
      <c r="O56" s="295"/>
      <c r="P56" s="5"/>
    </row>
    <row r="57" spans="1:16" x14ac:dyDescent="0.2">
      <c r="A57" s="5"/>
      <c r="B57" s="473"/>
      <c r="C57" s="16">
        <v>0</v>
      </c>
      <c r="D57" s="30"/>
      <c r="E57" s="27">
        <f>SUM(C57*D57)</f>
        <v>0</v>
      </c>
      <c r="F57" s="5"/>
      <c r="G57" s="473"/>
      <c r="H57" s="16">
        <v>0</v>
      </c>
      <c r="I57" s="30"/>
      <c r="J57" s="289">
        <f>SUM(H57*I57)</f>
        <v>0</v>
      </c>
      <c r="K57" s="5"/>
      <c r="L57" s="473"/>
      <c r="M57" s="16">
        <v>0</v>
      </c>
      <c r="N57" s="30"/>
      <c r="O57" s="289">
        <f>SUM(M57*N57)</f>
        <v>0</v>
      </c>
      <c r="P57" s="5"/>
    </row>
    <row r="58" spans="1:16" ht="12.75" customHeight="1" x14ac:dyDescent="0.2">
      <c r="A58" s="5"/>
      <c r="B58" s="473" t="s">
        <v>124</v>
      </c>
      <c r="C58" s="31" t="s">
        <v>125</v>
      </c>
      <c r="D58" s="13" t="s">
        <v>126</v>
      </c>
      <c r="E58" s="28"/>
      <c r="F58" s="5"/>
      <c r="G58" s="473" t="s">
        <v>124</v>
      </c>
      <c r="H58" s="31" t="s">
        <v>125</v>
      </c>
      <c r="I58" s="13" t="s">
        <v>126</v>
      </c>
      <c r="J58" s="28"/>
      <c r="K58" s="5"/>
      <c r="L58" s="473" t="s">
        <v>124</v>
      </c>
      <c r="M58" s="31" t="s">
        <v>125</v>
      </c>
      <c r="N58" s="13" t="s">
        <v>126</v>
      </c>
      <c r="O58" s="28"/>
      <c r="P58" s="5"/>
    </row>
    <row r="59" spans="1:16" ht="13.5" thickBot="1" x14ac:dyDescent="0.25">
      <c r="A59" s="5"/>
      <c r="B59" s="475"/>
      <c r="C59" s="33">
        <v>0</v>
      </c>
      <c r="D59" s="34">
        <v>0</v>
      </c>
      <c r="E59" s="113">
        <f>SUM(C59*D59)</f>
        <v>0</v>
      </c>
      <c r="F59" s="5"/>
      <c r="G59" s="475"/>
      <c r="H59" s="33">
        <v>0</v>
      </c>
      <c r="I59" s="34">
        <v>0</v>
      </c>
      <c r="J59" s="290">
        <f>SUM(H59*I59)</f>
        <v>0</v>
      </c>
      <c r="K59" s="5"/>
      <c r="L59" s="475"/>
      <c r="M59" s="33">
        <v>0</v>
      </c>
      <c r="N59" s="34">
        <v>0</v>
      </c>
      <c r="O59" s="290">
        <f>SUM(M59*N59)</f>
        <v>0</v>
      </c>
      <c r="P59" s="5"/>
    </row>
    <row r="60" spans="1:16" x14ac:dyDescent="0.2">
      <c r="A60" s="5"/>
      <c r="B60" s="487" t="s">
        <v>127</v>
      </c>
      <c r="C60" s="488"/>
      <c r="D60" s="489"/>
      <c r="E60" s="35">
        <v>0</v>
      </c>
      <c r="F60" s="5"/>
      <c r="G60" s="487" t="s">
        <v>127</v>
      </c>
      <c r="H60" s="488"/>
      <c r="I60" s="489"/>
      <c r="J60" s="35">
        <v>0</v>
      </c>
      <c r="K60" s="5"/>
      <c r="L60" s="487" t="s">
        <v>127</v>
      </c>
      <c r="M60" s="488"/>
      <c r="N60" s="489"/>
      <c r="O60" s="35">
        <v>0</v>
      </c>
      <c r="P60" s="5"/>
    </row>
    <row r="61" spans="1:16" ht="12.75" customHeight="1" x14ac:dyDescent="0.2">
      <c r="A61" s="5"/>
      <c r="B61" s="454" t="s">
        <v>128</v>
      </c>
      <c r="C61" s="455"/>
      <c r="D61" s="456"/>
      <c r="E61" s="12">
        <v>0</v>
      </c>
      <c r="F61" s="5"/>
      <c r="G61" s="454" t="s">
        <v>128</v>
      </c>
      <c r="H61" s="455"/>
      <c r="I61" s="456"/>
      <c r="J61" s="12">
        <v>0</v>
      </c>
      <c r="K61" s="5"/>
      <c r="L61" s="454" t="s">
        <v>128</v>
      </c>
      <c r="M61" s="455"/>
      <c r="N61" s="456"/>
      <c r="O61" s="12">
        <v>0</v>
      </c>
      <c r="P61" s="5"/>
    </row>
    <row r="62" spans="1:16" x14ac:dyDescent="0.2">
      <c r="A62" s="5"/>
      <c r="B62" s="454" t="s">
        <v>129</v>
      </c>
      <c r="C62" s="455"/>
      <c r="D62" s="456"/>
      <c r="E62" s="12">
        <v>0</v>
      </c>
      <c r="F62" s="5"/>
      <c r="G62" s="454" t="s">
        <v>129</v>
      </c>
      <c r="H62" s="455"/>
      <c r="I62" s="456"/>
      <c r="J62" s="12">
        <v>0</v>
      </c>
      <c r="K62" s="5"/>
      <c r="L62" s="454" t="s">
        <v>129</v>
      </c>
      <c r="M62" s="455"/>
      <c r="N62" s="456"/>
      <c r="O62" s="12">
        <v>0</v>
      </c>
      <c r="P62" s="5"/>
    </row>
    <row r="63" spans="1:16" x14ac:dyDescent="0.2">
      <c r="A63" s="5"/>
      <c r="B63" s="482" t="s">
        <v>130</v>
      </c>
      <c r="C63" s="483"/>
      <c r="D63" s="484"/>
      <c r="E63" s="11">
        <f>SUM(E42,E44,E46,E49,E51,E53,E55,E57,E59,E60,E61,E62)</f>
        <v>0</v>
      </c>
      <c r="F63" s="5"/>
      <c r="G63" s="482" t="s">
        <v>130</v>
      </c>
      <c r="H63" s="483"/>
      <c r="I63" s="484"/>
      <c r="J63" s="11">
        <f>SUM(J42,J44,J46,J49,J51,J53,J55,J57,J59,J60,J61,J62)</f>
        <v>0</v>
      </c>
      <c r="K63" s="5"/>
      <c r="L63" s="482" t="s">
        <v>130</v>
      </c>
      <c r="M63" s="483"/>
      <c r="N63" s="484"/>
      <c r="O63" s="11">
        <f>SUM(O42,O44,O46,O49,O51,O53,O55,O57,O59,O60,O61,O62)</f>
        <v>0</v>
      </c>
      <c r="P63" s="5"/>
    </row>
    <row r="64" spans="1:16" ht="12.75" customHeight="1" x14ac:dyDescent="0.2">
      <c r="A64" s="5"/>
      <c r="B64" s="454" t="s">
        <v>131</v>
      </c>
      <c r="C64" s="455"/>
      <c r="D64" s="456"/>
      <c r="E64" s="36">
        <v>0</v>
      </c>
      <c r="F64" s="5"/>
      <c r="G64" s="454" t="s">
        <v>131</v>
      </c>
      <c r="H64" s="455"/>
      <c r="I64" s="456"/>
      <c r="J64" s="36">
        <v>0</v>
      </c>
      <c r="K64" s="5"/>
      <c r="L64" s="454" t="s">
        <v>131</v>
      </c>
      <c r="M64" s="455"/>
      <c r="N64" s="456"/>
      <c r="O64" s="36">
        <v>0</v>
      </c>
      <c r="P64" s="5"/>
    </row>
    <row r="65" spans="1:16" x14ac:dyDescent="0.2">
      <c r="A65" s="5"/>
      <c r="B65" s="508" t="s">
        <v>132</v>
      </c>
      <c r="C65" s="509"/>
      <c r="D65" s="510"/>
      <c r="E65" s="114">
        <f>SUM(E63*E64)</f>
        <v>0</v>
      </c>
      <c r="F65" s="5"/>
      <c r="G65" s="508" t="s">
        <v>132</v>
      </c>
      <c r="H65" s="509"/>
      <c r="I65" s="510"/>
      <c r="J65" s="114">
        <f>SUM(J63*J64)</f>
        <v>0</v>
      </c>
      <c r="K65" s="5"/>
      <c r="L65" s="508" t="s">
        <v>132</v>
      </c>
      <c r="M65" s="509"/>
      <c r="N65" s="510"/>
      <c r="O65" s="114">
        <f>SUM(O63*O64)</f>
        <v>0</v>
      </c>
      <c r="P65" s="5"/>
    </row>
    <row r="66" spans="1:16" x14ac:dyDescent="0.2">
      <c r="A66" s="5"/>
      <c r="B66" s="505" t="s">
        <v>133</v>
      </c>
      <c r="C66" s="506"/>
      <c r="D66" s="507"/>
      <c r="E66" s="115">
        <v>0</v>
      </c>
      <c r="F66" s="5"/>
      <c r="G66" s="505" t="s">
        <v>133</v>
      </c>
      <c r="H66" s="506"/>
      <c r="I66" s="507"/>
      <c r="J66" s="115">
        <v>0</v>
      </c>
      <c r="K66" s="5"/>
      <c r="L66" s="505" t="s">
        <v>133</v>
      </c>
      <c r="M66" s="506"/>
      <c r="N66" s="507"/>
      <c r="O66" s="115">
        <v>0</v>
      </c>
      <c r="P66" s="5"/>
    </row>
    <row r="67" spans="1:16" x14ac:dyDescent="0.2">
      <c r="A67" s="5"/>
      <c r="B67" s="508" t="s">
        <v>134</v>
      </c>
      <c r="C67" s="509"/>
      <c r="D67" s="510"/>
      <c r="E67" s="114">
        <f>SUM(E65*E66)</f>
        <v>0</v>
      </c>
      <c r="F67" s="5"/>
      <c r="G67" s="508" t="s">
        <v>134</v>
      </c>
      <c r="H67" s="509"/>
      <c r="I67" s="510"/>
      <c r="J67" s="114">
        <f>SUM(J65*J66)</f>
        <v>0</v>
      </c>
      <c r="K67" s="5"/>
      <c r="L67" s="508" t="s">
        <v>134</v>
      </c>
      <c r="M67" s="509"/>
      <c r="N67" s="510"/>
      <c r="O67" s="114">
        <f>SUM(O65*O66)</f>
        <v>0</v>
      </c>
      <c r="P67" s="5"/>
    </row>
    <row r="68" spans="1:16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x14ac:dyDescent="0.2">
      <c r="A69" s="5"/>
      <c r="B69" s="504"/>
      <c r="C69" s="504"/>
      <c r="D69" s="504"/>
      <c r="E69" s="504"/>
      <c r="F69" s="504"/>
      <c r="G69" s="504"/>
      <c r="H69" s="504"/>
      <c r="I69" s="504"/>
      <c r="J69" s="504"/>
      <c r="K69" s="504"/>
      <c r="L69" s="504"/>
      <c r="M69" s="5"/>
      <c r="N69" s="5"/>
      <c r="O69" s="5"/>
      <c r="P69" s="5"/>
    </row>
  </sheetData>
  <mergeCells count="145">
    <mergeCell ref="B69:L69"/>
    <mergeCell ref="B66:D66"/>
    <mergeCell ref="G66:I66"/>
    <mergeCell ref="L66:N66"/>
    <mergeCell ref="B67:D67"/>
    <mergeCell ref="G67:I67"/>
    <mergeCell ref="L67:N67"/>
    <mergeCell ref="B64:D64"/>
    <mergeCell ref="G64:I64"/>
    <mergeCell ref="L64:N64"/>
    <mergeCell ref="B65:D65"/>
    <mergeCell ref="G65:I65"/>
    <mergeCell ref="L65:N65"/>
    <mergeCell ref="B62:D62"/>
    <mergeCell ref="G62:I62"/>
    <mergeCell ref="L62:N62"/>
    <mergeCell ref="B63:D63"/>
    <mergeCell ref="G63:I63"/>
    <mergeCell ref="L63:N63"/>
    <mergeCell ref="B60:D60"/>
    <mergeCell ref="G60:I60"/>
    <mergeCell ref="L60:N60"/>
    <mergeCell ref="B61:D61"/>
    <mergeCell ref="G61:I61"/>
    <mergeCell ref="L61:N61"/>
    <mergeCell ref="B56:B57"/>
    <mergeCell ref="G56:G57"/>
    <mergeCell ref="L56:L57"/>
    <mergeCell ref="B58:B59"/>
    <mergeCell ref="G58:G59"/>
    <mergeCell ref="L58:L59"/>
    <mergeCell ref="B52:B53"/>
    <mergeCell ref="G52:G53"/>
    <mergeCell ref="L52:L53"/>
    <mergeCell ref="B54:B55"/>
    <mergeCell ref="G54:G55"/>
    <mergeCell ref="L54:L55"/>
    <mergeCell ref="B48:B49"/>
    <mergeCell ref="G48:G49"/>
    <mergeCell ref="L48:L49"/>
    <mergeCell ref="B50:B51"/>
    <mergeCell ref="G50:G51"/>
    <mergeCell ref="L50:L51"/>
    <mergeCell ref="B45:B46"/>
    <mergeCell ref="G45:G46"/>
    <mergeCell ref="L45:L46"/>
    <mergeCell ref="B47:D47"/>
    <mergeCell ref="G47:I47"/>
    <mergeCell ref="L47:N47"/>
    <mergeCell ref="B42:D42"/>
    <mergeCell ref="G42:I42"/>
    <mergeCell ref="L42:N42"/>
    <mergeCell ref="B43:B44"/>
    <mergeCell ref="G43:G44"/>
    <mergeCell ref="L43:L44"/>
    <mergeCell ref="C40:E40"/>
    <mergeCell ref="H40:J40"/>
    <mergeCell ref="M40:O40"/>
    <mergeCell ref="C41:E41"/>
    <mergeCell ref="H41:J41"/>
    <mergeCell ref="M41:O41"/>
    <mergeCell ref="B38:B39"/>
    <mergeCell ref="D38:E38"/>
    <mergeCell ref="G38:G39"/>
    <mergeCell ref="I38:J38"/>
    <mergeCell ref="L38:L39"/>
    <mergeCell ref="N38:O38"/>
    <mergeCell ref="D39:E39"/>
    <mergeCell ref="I39:J39"/>
    <mergeCell ref="N39:O39"/>
    <mergeCell ref="B34:D34"/>
    <mergeCell ref="G34:I34"/>
    <mergeCell ref="L34:N34"/>
    <mergeCell ref="B35:D35"/>
    <mergeCell ref="G35:I35"/>
    <mergeCell ref="L35:N35"/>
    <mergeCell ref="B32:D32"/>
    <mergeCell ref="G32:I32"/>
    <mergeCell ref="L32:N32"/>
    <mergeCell ref="B33:D33"/>
    <mergeCell ref="G33:I33"/>
    <mergeCell ref="L33:N33"/>
    <mergeCell ref="B30:D30"/>
    <mergeCell ref="G30:I30"/>
    <mergeCell ref="L30:N30"/>
    <mergeCell ref="B31:D31"/>
    <mergeCell ref="G31:I31"/>
    <mergeCell ref="L31:N31"/>
    <mergeCell ref="B28:D28"/>
    <mergeCell ref="G28:I28"/>
    <mergeCell ref="L28:N28"/>
    <mergeCell ref="B29:D29"/>
    <mergeCell ref="G29:I29"/>
    <mergeCell ref="L29:N29"/>
    <mergeCell ref="B24:B25"/>
    <mergeCell ref="G24:G25"/>
    <mergeCell ref="L24:L25"/>
    <mergeCell ref="B26:B27"/>
    <mergeCell ref="G26:G27"/>
    <mergeCell ref="L26:L27"/>
    <mergeCell ref="B20:B21"/>
    <mergeCell ref="G20:G21"/>
    <mergeCell ref="L20:L21"/>
    <mergeCell ref="B22:B23"/>
    <mergeCell ref="G22:G23"/>
    <mergeCell ref="L22:L23"/>
    <mergeCell ref="B16:B17"/>
    <mergeCell ref="G16:G17"/>
    <mergeCell ref="L16:L17"/>
    <mergeCell ref="B18:B19"/>
    <mergeCell ref="G18:G19"/>
    <mergeCell ref="L18:L19"/>
    <mergeCell ref="B13:B14"/>
    <mergeCell ref="G13:G14"/>
    <mergeCell ref="L13:L14"/>
    <mergeCell ref="B15:D15"/>
    <mergeCell ref="G15:I15"/>
    <mergeCell ref="L15:N15"/>
    <mergeCell ref="B10:D10"/>
    <mergeCell ref="G10:I10"/>
    <mergeCell ref="L10:N10"/>
    <mergeCell ref="B11:B12"/>
    <mergeCell ref="G11:G12"/>
    <mergeCell ref="L11:L12"/>
    <mergeCell ref="C8:E8"/>
    <mergeCell ref="H8:J8"/>
    <mergeCell ref="M8:O8"/>
    <mergeCell ref="C9:E9"/>
    <mergeCell ref="H9:J9"/>
    <mergeCell ref="M9:O9"/>
    <mergeCell ref="B1:C1"/>
    <mergeCell ref="D1:E1"/>
    <mergeCell ref="F1:L1"/>
    <mergeCell ref="M1:N1"/>
    <mergeCell ref="B3:O3"/>
    <mergeCell ref="B5:C5"/>
    <mergeCell ref="B6:B7"/>
    <mergeCell ref="D6:E6"/>
    <mergeCell ref="G6:G7"/>
    <mergeCell ref="I6:J6"/>
    <mergeCell ref="L6:L7"/>
    <mergeCell ref="N6:O6"/>
    <mergeCell ref="D7:E7"/>
    <mergeCell ref="I7:J7"/>
    <mergeCell ref="N7:O7"/>
  </mergeCells>
  <hyperlinks>
    <hyperlink ref="Q10" r:id="rId1" xr:uid="{1E0A6563-8DC9-44D4-8585-D3EC058AD73F}"/>
  </hyperlinks>
  <pageMargins left="0.7" right="0.7" top="0.75" bottom="0.75" header="0.3" footer="0.3"/>
  <pageSetup orientation="portrait" r:id="rId2"/>
  <ignoredErrors>
    <ignoredError sqref="E17 E49:E57 B37:O39 B58:F58 B50:D54 F56:F57 F49:F55 K49:K55 B60:O63 J17:J21 G7:O7 G22:O22 G18:I20 K18:O21 G13:O13 G12 J12:L12 G33:O33 G32:I32 K32:N32 G35:O35 G34:I34 K34:N34 G11:O11 G8:G9 K8:L9 G10:I10 K10:N10 G15:O16 G14 J14:L14 G17 G24:O26 G23 J23:L23 G28:O28 G27 J27:L27 O12 O14 K17:L17 O17 O27 O23 B43:F43 B40:B41 F40:G41 K40:L41 B42:D42 F42 B45:F45 B44 E44:F44 B47:F48 B46 E46:F46 B65:O65 B64:D64 F64:I64 B67:O67 B66:D66 F66:I66 B56:D57 B55 B59 E59:F59 K58 K56:K57 K43 K42 K45 K44 K47:K48 K46 K59 K64:N64 K66:N66 B49 G6 I6:O6 G30:O31 G29:I29 K29:O29 G2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EDFB7-D2C6-44B2-A971-D6505330E1DF}">
  <sheetPr>
    <tabColor rgb="FF92D050"/>
  </sheetPr>
  <dimension ref="A1:Q43"/>
  <sheetViews>
    <sheetView topLeftCell="A16" workbookViewId="0">
      <selection activeCell="A40" sqref="A40"/>
    </sheetView>
  </sheetViews>
  <sheetFormatPr defaultRowHeight="12.75" x14ac:dyDescent="0.2"/>
  <sheetData>
    <row r="1" spans="1:17" x14ac:dyDescent="0.2">
      <c r="A1" s="301" t="s">
        <v>152</v>
      </c>
      <c r="B1" s="301"/>
      <c r="C1" s="301"/>
      <c r="D1" s="301"/>
      <c r="E1" s="302"/>
      <c r="F1" s="301"/>
      <c r="G1" s="301"/>
      <c r="H1" s="302"/>
      <c r="I1" s="303" t="s">
        <v>153</v>
      </c>
      <c r="J1" s="301"/>
      <c r="K1" s="301"/>
      <c r="L1" s="301"/>
      <c r="M1" s="301"/>
      <c r="N1" s="301"/>
      <c r="O1" s="301"/>
      <c r="P1" s="301"/>
      <c r="Q1" s="301"/>
    </row>
    <row r="2" spans="1:17" x14ac:dyDescent="0.2">
      <c r="A2" s="304"/>
      <c r="B2" s="304"/>
      <c r="C2" s="304"/>
      <c r="D2" s="304"/>
      <c r="E2" s="304"/>
      <c r="F2" s="304"/>
      <c r="G2" s="304"/>
      <c r="H2" s="304"/>
      <c r="I2" s="305"/>
      <c r="J2" s="304"/>
      <c r="K2" s="304"/>
      <c r="L2" s="304"/>
      <c r="M2" s="304"/>
      <c r="N2" s="306"/>
      <c r="O2" s="306"/>
      <c r="P2" s="306"/>
      <c r="Q2" s="304"/>
    </row>
    <row r="3" spans="1:17" x14ac:dyDescent="0.2">
      <c r="A3" s="512" t="s">
        <v>154</v>
      </c>
      <c r="B3" s="512"/>
      <c r="C3" s="307"/>
      <c r="D3" s="513" t="s">
        <v>155</v>
      </c>
      <c r="E3" s="513"/>
      <c r="F3" s="307"/>
      <c r="G3" s="514" t="s">
        <v>156</v>
      </c>
      <c r="H3" s="514"/>
      <c r="I3" s="308"/>
      <c r="J3" s="515" t="s">
        <v>157</v>
      </c>
      <c r="K3" s="515"/>
      <c r="L3" s="308"/>
      <c r="M3" s="516" t="s">
        <v>158</v>
      </c>
      <c r="N3" s="516"/>
      <c r="O3" s="308"/>
      <c r="P3" s="517" t="s">
        <v>159</v>
      </c>
      <c r="Q3" s="517"/>
    </row>
    <row r="4" spans="1:17" x14ac:dyDescent="0.2">
      <c r="A4" s="518" t="s">
        <v>160</v>
      </c>
      <c r="B4" s="518"/>
      <c r="C4" s="307"/>
      <c r="D4" s="519" t="s">
        <v>161</v>
      </c>
      <c r="E4" s="519"/>
      <c r="F4" s="307"/>
      <c r="G4" s="520" t="s">
        <v>162</v>
      </c>
      <c r="H4" s="520"/>
      <c r="I4" s="308"/>
      <c r="J4" s="521" t="s">
        <v>163</v>
      </c>
      <c r="K4" s="521"/>
      <c r="L4" s="309"/>
      <c r="M4" s="522" t="s">
        <v>161</v>
      </c>
      <c r="N4" s="522"/>
      <c r="O4" s="309"/>
      <c r="P4" s="511" t="s">
        <v>164</v>
      </c>
      <c r="Q4" s="511"/>
    </row>
    <row r="5" spans="1:17" x14ac:dyDescent="0.2">
      <c r="A5" s="310"/>
      <c r="B5" s="310"/>
      <c r="C5" s="309"/>
      <c r="D5" s="311"/>
      <c r="E5" s="311"/>
      <c r="F5" s="309"/>
      <c r="G5" s="312"/>
      <c r="H5" s="313"/>
      <c r="I5" s="308"/>
      <c r="J5" s="314"/>
      <c r="K5" s="314"/>
      <c r="L5" s="309"/>
      <c r="M5" s="315"/>
      <c r="N5" s="315"/>
      <c r="O5" s="309"/>
      <c r="P5" s="316"/>
      <c r="Q5" s="316"/>
    </row>
    <row r="6" spans="1:17" x14ac:dyDescent="0.2">
      <c r="A6" s="317" t="s">
        <v>165</v>
      </c>
      <c r="B6" s="317" t="s">
        <v>166</v>
      </c>
      <c r="C6" s="307"/>
      <c r="D6" s="318" t="s">
        <v>167</v>
      </c>
      <c r="E6" s="318" t="s">
        <v>166</v>
      </c>
      <c r="F6" s="307"/>
      <c r="G6" s="319" t="s">
        <v>168</v>
      </c>
      <c r="H6" s="319" t="s">
        <v>166</v>
      </c>
      <c r="I6" s="307"/>
      <c r="J6" s="320" t="s">
        <v>167</v>
      </c>
      <c r="K6" s="321" t="s">
        <v>169</v>
      </c>
      <c r="L6" s="307"/>
      <c r="M6" s="322" t="s">
        <v>168</v>
      </c>
      <c r="N6" s="322" t="s">
        <v>169</v>
      </c>
      <c r="O6" s="307"/>
      <c r="P6" s="323" t="s">
        <v>170</v>
      </c>
      <c r="Q6" s="323" t="s">
        <v>166</v>
      </c>
    </row>
    <row r="7" spans="1:17" x14ac:dyDescent="0.2">
      <c r="A7" s="304"/>
      <c r="B7" s="304"/>
      <c r="C7" s="324"/>
      <c r="D7" s="324"/>
      <c r="E7" s="324"/>
      <c r="F7" s="324"/>
      <c r="G7" s="304"/>
      <c r="H7" s="324"/>
      <c r="I7" s="325"/>
      <c r="J7" s="324"/>
      <c r="K7" s="304"/>
      <c r="L7" s="304"/>
      <c r="M7" s="304"/>
      <c r="N7" s="304"/>
      <c r="O7" s="308"/>
      <c r="P7" s="304"/>
      <c r="Q7" s="304"/>
    </row>
    <row r="8" spans="1:17" x14ac:dyDescent="0.2">
      <c r="A8" s="326">
        <v>0</v>
      </c>
      <c r="B8" s="327">
        <f>A8*0.03</f>
        <v>0</v>
      </c>
      <c r="C8" s="328"/>
      <c r="D8" s="329">
        <f>A8</f>
        <v>0</v>
      </c>
      <c r="E8" s="328">
        <f>D8*0.06</f>
        <v>0</v>
      </c>
      <c r="F8" s="328"/>
      <c r="G8" s="330">
        <f>A8</f>
        <v>0</v>
      </c>
      <c r="H8" s="331">
        <f>G8*0.09</f>
        <v>0</v>
      </c>
      <c r="I8" s="332"/>
      <c r="J8" s="333">
        <f>A8</f>
        <v>0</v>
      </c>
      <c r="K8" s="327">
        <f>A8*0.1</f>
        <v>0</v>
      </c>
      <c r="L8" s="330"/>
      <c r="M8" s="330">
        <f>A8</f>
        <v>0</v>
      </c>
      <c r="N8" s="327">
        <f>M8*0.11</f>
        <v>0</v>
      </c>
      <c r="O8" s="334"/>
      <c r="P8" s="330">
        <f>A8</f>
        <v>0</v>
      </c>
      <c r="Q8" s="327">
        <f>P8*0.12</f>
        <v>0</v>
      </c>
    </row>
    <row r="9" spans="1:17" ht="13.5" thickBot="1" x14ac:dyDescent="0.25">
      <c r="A9" s="335"/>
      <c r="B9" s="336"/>
      <c r="C9" s="336"/>
      <c r="D9" s="336"/>
      <c r="E9" s="336"/>
      <c r="F9" s="337"/>
      <c r="G9" s="335"/>
      <c r="H9" s="338"/>
      <c r="I9" s="338"/>
      <c r="J9" s="335"/>
      <c r="K9" s="336"/>
      <c r="L9" s="335"/>
      <c r="M9" s="335"/>
      <c r="N9" s="335"/>
      <c r="O9" s="335"/>
      <c r="P9" s="335"/>
      <c r="Q9" s="336"/>
    </row>
    <row r="10" spans="1:17" x14ac:dyDescent="0.2">
      <c r="A10" s="304"/>
      <c r="B10" s="304"/>
      <c r="C10" s="304"/>
      <c r="D10" s="304"/>
      <c r="E10" s="304"/>
      <c r="F10" s="304"/>
      <c r="G10" s="304"/>
      <c r="H10" s="304"/>
      <c r="I10" s="304"/>
      <c r="J10" s="304"/>
      <c r="K10" s="339"/>
      <c r="L10" s="304"/>
      <c r="M10" s="304"/>
      <c r="N10" s="304"/>
      <c r="O10" s="304"/>
      <c r="P10" s="304"/>
      <c r="Q10" s="339"/>
    </row>
    <row r="11" spans="1:17" x14ac:dyDescent="0.2">
      <c r="A11" s="301" t="s">
        <v>171</v>
      </c>
      <c r="B11" s="340"/>
      <c r="C11" s="340"/>
      <c r="D11" s="340"/>
      <c r="E11" s="340"/>
      <c r="F11" s="340"/>
      <c r="G11" s="340"/>
      <c r="H11" s="340"/>
      <c r="I11" s="340"/>
      <c r="J11" s="341"/>
      <c r="K11" s="341"/>
      <c r="L11" s="341"/>
      <c r="M11" s="341"/>
      <c r="N11" s="340"/>
      <c r="O11" s="340"/>
      <c r="P11" s="341"/>
      <c r="Q11" s="341"/>
    </row>
    <row r="12" spans="1:17" x14ac:dyDescent="0.2">
      <c r="A12" s="301" t="s">
        <v>172</v>
      </c>
      <c r="B12" s="340"/>
      <c r="C12" s="340"/>
      <c r="D12" s="340"/>
      <c r="E12" s="340"/>
      <c r="F12" s="340"/>
      <c r="G12" s="340"/>
      <c r="H12" s="340"/>
      <c r="I12" s="340"/>
      <c r="J12" s="341"/>
      <c r="K12" s="341"/>
      <c r="L12" s="341"/>
      <c r="M12" s="341"/>
      <c r="N12" s="340"/>
      <c r="O12" s="340"/>
      <c r="P12" s="341"/>
      <c r="Q12" s="341"/>
    </row>
    <row r="13" spans="1:17" x14ac:dyDescent="0.2">
      <c r="A13" s="304"/>
      <c r="B13" s="340"/>
      <c r="C13" s="340"/>
      <c r="D13" s="340"/>
      <c r="E13" s="340"/>
      <c r="F13" s="340"/>
      <c r="G13" s="340"/>
      <c r="H13" s="340"/>
      <c r="I13" s="340"/>
      <c r="J13" s="341"/>
      <c r="K13" s="341"/>
      <c r="L13" s="341"/>
      <c r="M13" s="341"/>
      <c r="N13" s="340"/>
      <c r="O13" s="340"/>
      <c r="P13" s="341"/>
      <c r="Q13" s="341"/>
    </row>
    <row r="14" spans="1:17" x14ac:dyDescent="0.2">
      <c r="A14" s="304" t="s">
        <v>173</v>
      </c>
      <c r="B14" s="304"/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39"/>
      <c r="O14" s="339"/>
      <c r="P14" s="304"/>
      <c r="Q14" s="304"/>
    </row>
    <row r="15" spans="1:17" x14ac:dyDescent="0.2">
      <c r="A15" s="304" t="s">
        <v>174</v>
      </c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39"/>
      <c r="O15" s="339"/>
      <c r="P15" s="304"/>
      <c r="Q15" s="304"/>
    </row>
    <row r="16" spans="1:17" x14ac:dyDescent="0.2">
      <c r="A16" s="304"/>
      <c r="B16" s="304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39"/>
      <c r="O16" s="339"/>
      <c r="P16" s="304"/>
      <c r="Q16" s="304"/>
    </row>
    <row r="17" spans="1:17" x14ac:dyDescent="0.2">
      <c r="A17" s="304" t="s">
        <v>175</v>
      </c>
      <c r="B17" s="304"/>
      <c r="C17" s="305"/>
      <c r="D17" s="304"/>
      <c r="E17" s="342" t="s">
        <v>176</v>
      </c>
      <c r="F17" s="305"/>
      <c r="G17" s="305"/>
      <c r="H17" s="304" t="s">
        <v>177</v>
      </c>
      <c r="I17" s="304"/>
      <c r="J17" s="304" t="s">
        <v>178</v>
      </c>
      <c r="K17" s="304"/>
      <c r="L17" s="304"/>
      <c r="M17" s="304"/>
      <c r="N17" s="339"/>
      <c r="O17" s="304"/>
      <c r="P17" s="304"/>
      <c r="Q17" s="304"/>
    </row>
    <row r="18" spans="1:17" x14ac:dyDescent="0.2">
      <c r="A18" s="304" t="s">
        <v>179</v>
      </c>
      <c r="B18" s="304"/>
      <c r="C18" s="305"/>
      <c r="D18" s="304"/>
      <c r="E18" s="342" t="s">
        <v>180</v>
      </c>
      <c r="F18" s="305"/>
      <c r="G18" s="305"/>
      <c r="H18" s="304" t="s">
        <v>181</v>
      </c>
      <c r="I18" s="304"/>
      <c r="J18" s="304" t="s">
        <v>182</v>
      </c>
      <c r="K18" s="304"/>
      <c r="L18" s="304"/>
      <c r="M18" s="304"/>
      <c r="N18" s="339"/>
      <c r="O18" s="304"/>
      <c r="P18" s="304"/>
      <c r="Q18" s="304"/>
    </row>
    <row r="19" spans="1:17" x14ac:dyDescent="0.2">
      <c r="A19" s="304" t="s">
        <v>183</v>
      </c>
      <c r="B19" s="304"/>
      <c r="C19" s="305"/>
      <c r="D19" s="304"/>
      <c r="E19" s="342" t="s">
        <v>184</v>
      </c>
      <c r="F19" s="305"/>
      <c r="G19" s="305"/>
      <c r="H19" s="304" t="s">
        <v>185</v>
      </c>
      <c r="I19" s="304"/>
      <c r="J19" s="304" t="s">
        <v>186</v>
      </c>
      <c r="K19" s="304"/>
      <c r="L19" s="304"/>
      <c r="M19" s="304"/>
      <c r="N19" s="339"/>
      <c r="O19" s="304"/>
      <c r="P19" s="304"/>
      <c r="Q19" s="304"/>
    </row>
    <row r="20" spans="1:17" x14ac:dyDescent="0.2">
      <c r="A20" s="304" t="s">
        <v>187</v>
      </c>
      <c r="B20" s="304"/>
      <c r="C20" s="304"/>
      <c r="D20" s="304"/>
      <c r="E20" s="304"/>
      <c r="F20" s="304"/>
      <c r="G20" s="304"/>
      <c r="H20" s="304"/>
      <c r="I20" s="304"/>
      <c r="J20" s="304"/>
      <c r="K20" s="304"/>
      <c r="L20" s="304"/>
      <c r="M20" s="304"/>
      <c r="N20" s="339"/>
      <c r="O20" s="339"/>
      <c r="P20" s="304"/>
      <c r="Q20" s="304"/>
    </row>
    <row r="21" spans="1:17" x14ac:dyDescent="0.2">
      <c r="A21" s="304" t="s">
        <v>188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39"/>
      <c r="O21" s="339"/>
      <c r="P21" s="304"/>
      <c r="Q21" s="304"/>
    </row>
    <row r="22" spans="1:17" x14ac:dyDescent="0.2">
      <c r="A22" s="304" t="s">
        <v>189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304"/>
      <c r="N22" s="339"/>
      <c r="O22" s="339"/>
      <c r="P22" s="304"/>
      <c r="Q22" s="304"/>
    </row>
    <row r="23" spans="1:17" x14ac:dyDescent="0.2">
      <c r="A23" s="343"/>
      <c r="B23" s="304"/>
      <c r="C23" s="304"/>
      <c r="D23" s="304"/>
      <c r="E23" s="304"/>
      <c r="F23" s="304"/>
      <c r="G23" s="304"/>
      <c r="H23" s="304"/>
      <c r="I23" s="304"/>
      <c r="J23" s="304"/>
      <c r="K23" s="304"/>
      <c r="L23" s="304"/>
      <c r="M23" s="304"/>
      <c r="N23" s="339"/>
      <c r="O23" s="339"/>
      <c r="P23" s="304"/>
      <c r="Q23" s="304"/>
    </row>
    <row r="24" spans="1:17" x14ac:dyDescent="0.2">
      <c r="A24" s="304" t="s">
        <v>190</v>
      </c>
      <c r="B24" s="304"/>
      <c r="C24" s="305" t="s">
        <v>191</v>
      </c>
      <c r="D24" s="305"/>
      <c r="E24" s="343"/>
      <c r="F24" s="343"/>
      <c r="G24" s="343"/>
      <c r="H24" s="343"/>
      <c r="I24" s="343"/>
      <c r="J24" s="304"/>
      <c r="K24" s="304"/>
      <c r="L24" s="304"/>
      <c r="M24" s="304"/>
      <c r="N24" s="339"/>
      <c r="O24" s="339"/>
      <c r="P24" s="304"/>
      <c r="Q24" s="304"/>
    </row>
    <row r="25" spans="1:17" x14ac:dyDescent="0.2">
      <c r="A25" s="304"/>
      <c r="B25" s="304"/>
      <c r="C25" s="305" t="s">
        <v>192</v>
      </c>
      <c r="D25" s="305"/>
      <c r="E25" s="304"/>
      <c r="F25" s="304"/>
      <c r="G25" s="304"/>
      <c r="H25" s="305"/>
      <c r="I25" s="344"/>
      <c r="J25" s="305"/>
      <c r="K25" s="305"/>
      <c r="L25" s="305"/>
      <c r="M25" s="305"/>
      <c r="N25" s="305"/>
      <c r="O25" s="339"/>
      <c r="P25" s="304"/>
      <c r="Q25" s="304"/>
    </row>
    <row r="26" spans="1:17" x14ac:dyDescent="0.2">
      <c r="A26" s="304"/>
      <c r="B26" s="304"/>
      <c r="C26" s="305" t="s">
        <v>193</v>
      </c>
      <c r="D26" s="305"/>
      <c r="E26" s="304"/>
      <c r="F26" s="304"/>
      <c r="G26" s="304"/>
      <c r="H26" s="305"/>
      <c r="I26" s="305"/>
      <c r="J26" s="305"/>
      <c r="K26" s="305"/>
      <c r="L26" s="305"/>
      <c r="M26" s="305"/>
      <c r="N26" s="305"/>
      <c r="O26" s="304"/>
      <c r="P26" s="304"/>
      <c r="Q26" s="304"/>
    </row>
    <row r="27" spans="1:17" x14ac:dyDescent="0.2">
      <c r="A27" s="304"/>
      <c r="B27" s="304"/>
      <c r="C27" s="304"/>
      <c r="D27" s="304"/>
      <c r="E27" s="304"/>
      <c r="F27" s="304"/>
      <c r="G27" s="304"/>
      <c r="H27" s="305"/>
      <c r="I27" s="305"/>
      <c r="J27" s="305"/>
      <c r="K27" s="305"/>
      <c r="L27" s="305"/>
      <c r="M27" s="305"/>
      <c r="N27" s="305"/>
      <c r="O27" s="304"/>
      <c r="P27" s="304"/>
      <c r="Q27" s="304"/>
    </row>
    <row r="28" spans="1:17" x14ac:dyDescent="0.2">
      <c r="A28" s="304" t="s">
        <v>194</v>
      </c>
      <c r="B28" s="304"/>
      <c r="C28" s="305" t="s">
        <v>195</v>
      </c>
      <c r="D28" s="305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</row>
    <row r="29" spans="1:17" x14ac:dyDescent="0.2">
      <c r="A29" s="304"/>
      <c r="B29" s="304"/>
      <c r="C29" s="305" t="s">
        <v>196</v>
      </c>
      <c r="D29" s="305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</row>
    <row r="30" spans="1:17" x14ac:dyDescent="0.2">
      <c r="A30" s="304"/>
      <c r="B30" s="304"/>
      <c r="C30" s="305" t="s">
        <v>197</v>
      </c>
      <c r="D30" s="305"/>
      <c r="E30" s="304"/>
      <c r="F30" s="304"/>
      <c r="G30" s="304"/>
      <c r="H30" s="305"/>
      <c r="I30" s="305"/>
      <c r="J30" s="305"/>
      <c r="K30" s="305"/>
      <c r="L30" s="305"/>
      <c r="M30" s="305"/>
      <c r="N30" s="305"/>
      <c r="O30" s="304"/>
      <c r="P30" s="304"/>
      <c r="Q30" s="304"/>
    </row>
    <row r="31" spans="1:17" ht="13.5" thickBot="1" x14ac:dyDescent="0.25">
      <c r="A31" s="338"/>
      <c r="B31" s="338"/>
      <c r="C31" s="345"/>
      <c r="D31" s="345"/>
      <c r="E31" s="338"/>
      <c r="F31" s="338"/>
      <c r="G31" s="338"/>
      <c r="H31" s="345"/>
      <c r="I31" s="345"/>
      <c r="J31" s="345"/>
      <c r="K31" s="345"/>
      <c r="L31" s="345"/>
      <c r="M31" s="345"/>
      <c r="N31" s="345"/>
      <c r="O31" s="338"/>
      <c r="P31" s="338"/>
      <c r="Q31" s="338"/>
    </row>
    <row r="32" spans="1:17" x14ac:dyDescent="0.2">
      <c r="A32" s="301" t="s">
        <v>198</v>
      </c>
      <c r="B32" s="301"/>
      <c r="C32" s="301"/>
      <c r="D32" s="301"/>
      <c r="E32" s="302"/>
      <c r="F32" s="301"/>
      <c r="G32" s="301"/>
      <c r="H32" s="302"/>
      <c r="I32" s="303" t="s">
        <v>153</v>
      </c>
      <c r="J32" s="301"/>
      <c r="K32" s="301"/>
      <c r="L32" s="301"/>
      <c r="M32" s="301"/>
      <c r="N32" s="301"/>
      <c r="O32" s="301"/>
      <c r="P32" s="301"/>
      <c r="Q32" s="301"/>
    </row>
    <row r="33" spans="1:17" x14ac:dyDescent="0.2">
      <c r="A33" s="304"/>
      <c r="B33" s="304"/>
      <c r="C33" s="304"/>
      <c r="D33" s="304"/>
      <c r="E33" s="304"/>
      <c r="F33" s="304"/>
      <c r="G33" s="304"/>
      <c r="H33" s="304"/>
      <c r="I33" s="305"/>
      <c r="J33" s="304"/>
      <c r="K33" s="304"/>
      <c r="L33" s="304"/>
      <c r="M33" s="304"/>
      <c r="N33" s="306"/>
      <c r="O33" s="306"/>
      <c r="P33" s="306"/>
      <c r="Q33" s="304"/>
    </row>
    <row r="34" spans="1:17" x14ac:dyDescent="0.2">
      <c r="A34" s="512" t="s">
        <v>154</v>
      </c>
      <c r="B34" s="512"/>
      <c r="C34" s="307"/>
      <c r="D34" s="513" t="s">
        <v>155</v>
      </c>
      <c r="E34" s="513"/>
      <c r="F34" s="307"/>
      <c r="G34" s="514" t="s">
        <v>156</v>
      </c>
      <c r="H34" s="514"/>
      <c r="I34" s="308"/>
      <c r="J34" s="515" t="s">
        <v>157</v>
      </c>
      <c r="K34" s="515"/>
      <c r="L34" s="308"/>
      <c r="M34" s="516" t="s">
        <v>158</v>
      </c>
      <c r="N34" s="516"/>
      <c r="O34" s="308"/>
      <c r="P34" s="517" t="s">
        <v>159</v>
      </c>
      <c r="Q34" s="517"/>
    </row>
    <row r="35" spans="1:17" x14ac:dyDescent="0.2">
      <c r="A35" s="518" t="s">
        <v>160</v>
      </c>
      <c r="B35" s="518"/>
      <c r="C35" s="307"/>
      <c r="D35" s="519" t="s">
        <v>161</v>
      </c>
      <c r="E35" s="519"/>
      <c r="F35" s="307"/>
      <c r="G35" s="520" t="s">
        <v>162</v>
      </c>
      <c r="H35" s="520"/>
      <c r="I35" s="308"/>
      <c r="J35" s="521" t="s">
        <v>163</v>
      </c>
      <c r="K35" s="521"/>
      <c r="L35" s="309"/>
      <c r="M35" s="522" t="s">
        <v>161</v>
      </c>
      <c r="N35" s="522"/>
      <c r="O35" s="309"/>
      <c r="P35" s="511" t="s">
        <v>164</v>
      </c>
      <c r="Q35" s="511"/>
    </row>
    <row r="36" spans="1:17" x14ac:dyDescent="0.2">
      <c r="A36" s="317"/>
      <c r="B36" s="310"/>
      <c r="C36" s="309"/>
      <c r="D36" s="311"/>
      <c r="E36" s="318"/>
      <c r="F36" s="309"/>
      <c r="G36" s="319"/>
      <c r="H36" s="319"/>
      <c r="I36" s="308"/>
      <c r="J36" s="314"/>
      <c r="K36" s="320"/>
      <c r="L36" s="309"/>
      <c r="M36" s="315"/>
      <c r="N36" s="322"/>
      <c r="O36" s="309"/>
      <c r="P36" s="316"/>
      <c r="Q36" s="323"/>
    </row>
    <row r="37" spans="1:17" x14ac:dyDescent="0.2">
      <c r="A37" s="317" t="s">
        <v>166</v>
      </c>
      <c r="B37" s="317" t="s">
        <v>165</v>
      </c>
      <c r="C37" s="307"/>
      <c r="D37" s="318" t="s">
        <v>166</v>
      </c>
      <c r="E37" s="318" t="s">
        <v>167</v>
      </c>
      <c r="F37" s="307"/>
      <c r="G37" s="319" t="s">
        <v>166</v>
      </c>
      <c r="H37" s="319" t="s">
        <v>168</v>
      </c>
      <c r="I37" s="307"/>
      <c r="J37" s="321" t="s">
        <v>169</v>
      </c>
      <c r="K37" s="320" t="s">
        <v>167</v>
      </c>
      <c r="L37" s="307"/>
      <c r="M37" s="322" t="s">
        <v>169</v>
      </c>
      <c r="N37" s="322" t="s">
        <v>168</v>
      </c>
      <c r="O37" s="307"/>
      <c r="P37" s="323" t="s">
        <v>166</v>
      </c>
      <c r="Q37" s="323" t="s">
        <v>170</v>
      </c>
    </row>
    <row r="38" spans="1:17" x14ac:dyDescent="0.2">
      <c r="A38" s="304"/>
      <c r="B38" s="304"/>
      <c r="C38" s="324"/>
      <c r="D38" s="324"/>
      <c r="E38" s="324"/>
      <c r="F38" s="324"/>
      <c r="G38" s="304"/>
      <c r="H38" s="324"/>
      <c r="I38" s="325"/>
      <c r="J38" s="324"/>
      <c r="K38" s="304"/>
      <c r="L38" s="304"/>
      <c r="M38" s="304"/>
      <c r="N38" s="304"/>
      <c r="O38" s="308"/>
      <c r="P38" s="304"/>
      <c r="Q38" s="304"/>
    </row>
    <row r="39" spans="1:17" x14ac:dyDescent="0.2">
      <c r="A39" s="326">
        <v>0</v>
      </c>
      <c r="B39" s="327">
        <f>A39/0.03</f>
        <v>0</v>
      </c>
      <c r="C39" s="328"/>
      <c r="D39" s="329">
        <f>A39</f>
        <v>0</v>
      </c>
      <c r="E39" s="328">
        <f>D39/0.06</f>
        <v>0</v>
      </c>
      <c r="F39" s="328"/>
      <c r="G39" s="330">
        <f>A39</f>
        <v>0</v>
      </c>
      <c r="H39" s="331">
        <f>G39/0.09</f>
        <v>0</v>
      </c>
      <c r="I39" s="332"/>
      <c r="J39" s="333">
        <f>A39</f>
        <v>0</v>
      </c>
      <c r="K39" s="327">
        <f>A39/0.1</f>
        <v>0</v>
      </c>
      <c r="L39" s="330"/>
      <c r="M39" s="330">
        <f>A39</f>
        <v>0</v>
      </c>
      <c r="N39" s="327">
        <f>M39/0.11</f>
        <v>0</v>
      </c>
      <c r="O39" s="334"/>
      <c r="P39" s="330">
        <f>A39</f>
        <v>0</v>
      </c>
      <c r="Q39" s="327">
        <f>P39/0.12</f>
        <v>0</v>
      </c>
    </row>
    <row r="40" spans="1:17" ht="13.5" thickBot="1" x14ac:dyDescent="0.25">
      <c r="A40" s="335"/>
      <c r="B40" s="336"/>
      <c r="C40" s="336"/>
      <c r="D40" s="336"/>
      <c r="E40" s="336"/>
      <c r="F40" s="337"/>
      <c r="G40" s="335"/>
      <c r="H40" s="338"/>
      <c r="I40" s="338"/>
      <c r="J40" s="335"/>
      <c r="K40" s="336"/>
      <c r="L40" s="335"/>
      <c r="M40" s="335"/>
      <c r="N40" s="335"/>
      <c r="O40" s="335"/>
      <c r="P40" s="335"/>
      <c r="Q40" s="336"/>
    </row>
    <row r="41" spans="1:17" x14ac:dyDescent="0.2">
      <c r="A41" s="304"/>
      <c r="B41" s="304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</row>
    <row r="42" spans="1:17" x14ac:dyDescent="0.2">
      <c r="A42" s="301" t="s">
        <v>199</v>
      </c>
      <c r="B42" s="340"/>
      <c r="C42" s="340"/>
      <c r="D42" s="340"/>
      <c r="E42" s="340"/>
      <c r="F42" s="340"/>
      <c r="G42" s="340"/>
      <c r="H42" s="340"/>
      <c r="I42" s="340"/>
      <c r="J42" s="341"/>
      <c r="K42" s="341"/>
      <c r="L42" s="341"/>
      <c r="M42" s="341"/>
      <c r="N42" s="340"/>
      <c r="O42" s="340"/>
      <c r="P42" s="341"/>
      <c r="Q42" s="341"/>
    </row>
    <row r="43" spans="1:17" x14ac:dyDescent="0.2">
      <c r="A43" s="301" t="s">
        <v>200</v>
      </c>
      <c r="B43" s="340"/>
      <c r="C43" s="340"/>
      <c r="D43" s="340"/>
      <c r="E43" s="340"/>
      <c r="F43" s="340"/>
      <c r="G43" s="340"/>
      <c r="H43" s="340"/>
      <c r="I43" s="340"/>
      <c r="J43" s="341"/>
      <c r="K43" s="341"/>
      <c r="L43" s="341"/>
      <c r="M43" s="341"/>
      <c r="N43" s="340"/>
      <c r="O43" s="340"/>
      <c r="P43" s="341"/>
      <c r="Q43" s="341"/>
    </row>
  </sheetData>
  <mergeCells count="24">
    <mergeCell ref="P35:Q35"/>
    <mergeCell ref="A34:B34"/>
    <mergeCell ref="D34:E34"/>
    <mergeCell ref="G34:H34"/>
    <mergeCell ref="J34:K34"/>
    <mergeCell ref="M34:N34"/>
    <mergeCell ref="P34:Q34"/>
    <mergeCell ref="A35:B35"/>
    <mergeCell ref="D35:E35"/>
    <mergeCell ref="G35:H35"/>
    <mergeCell ref="J35:K35"/>
    <mergeCell ref="M35:N35"/>
    <mergeCell ref="P4:Q4"/>
    <mergeCell ref="A3:B3"/>
    <mergeCell ref="D3:E3"/>
    <mergeCell ref="G3:H3"/>
    <mergeCell ref="J3:K3"/>
    <mergeCell ref="M3:N3"/>
    <mergeCell ref="P3:Q3"/>
    <mergeCell ref="A4:B4"/>
    <mergeCell ref="D4:E4"/>
    <mergeCell ref="G4:H4"/>
    <mergeCell ref="J4:K4"/>
    <mergeCell ref="M4:N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177</vt:i4>
      </vt:variant>
    </vt:vector>
  </HeadingPairs>
  <TitlesOfParts>
    <vt:vector size="180" baseType="lpstr">
      <vt:lpstr>Budget Details</vt:lpstr>
      <vt:lpstr>Travel</vt:lpstr>
      <vt:lpstr>PM Conversion</vt:lpstr>
      <vt:lpstr>AllSalaries1</vt:lpstr>
      <vt:lpstr>AllSalaries2</vt:lpstr>
      <vt:lpstr>AllSalaries3</vt:lpstr>
      <vt:lpstr>AllSalaries4</vt:lpstr>
      <vt:lpstr>AllSalaries5</vt:lpstr>
      <vt:lpstr>AllSalariesFringe1</vt:lpstr>
      <vt:lpstr>AllSalariesFringe2</vt:lpstr>
      <vt:lpstr>AllSalariesFringe3</vt:lpstr>
      <vt:lpstr>AllSalariesFringe4</vt:lpstr>
      <vt:lpstr>AllSalariesFringe5</vt:lpstr>
      <vt:lpstr>AllSalariesFringeTOT</vt:lpstr>
      <vt:lpstr>AllSalariesTOT</vt:lpstr>
      <vt:lpstr>AllSalFringe1</vt:lpstr>
      <vt:lpstr>CompSvcsTOT</vt:lpstr>
      <vt:lpstr>ConsultantTOT</vt:lpstr>
      <vt:lpstr>DomesticTravelTOT</vt:lpstr>
      <vt:lpstr>Equip1</vt:lpstr>
      <vt:lpstr>Equip2</vt:lpstr>
      <vt:lpstr>Equip3</vt:lpstr>
      <vt:lpstr>Equip4</vt:lpstr>
      <vt:lpstr>Equip5</vt:lpstr>
      <vt:lpstr>EquipTOT</vt:lpstr>
      <vt:lpstr>ExclSub1Yr1</vt:lpstr>
      <vt:lpstr>ExclSub1Yr2</vt:lpstr>
      <vt:lpstr>ExclSub1Yr3</vt:lpstr>
      <vt:lpstr>ExclSub1Yr4</vt:lpstr>
      <vt:lpstr>ExclSub1Yr5</vt:lpstr>
      <vt:lpstr>ExclSub2Yr1</vt:lpstr>
      <vt:lpstr>ExclSub2Yr2</vt:lpstr>
      <vt:lpstr>ExclSub2Yr3</vt:lpstr>
      <vt:lpstr>ExclSub2Yr4</vt:lpstr>
      <vt:lpstr>ExclSub2Yr5</vt:lpstr>
      <vt:lpstr>IDCBase1</vt:lpstr>
      <vt:lpstr>IDCBase2</vt:lpstr>
      <vt:lpstr>IDCBase3</vt:lpstr>
      <vt:lpstr>IDCBase4</vt:lpstr>
      <vt:lpstr>IDCBase5</vt:lpstr>
      <vt:lpstr>IDCBaseTOT</vt:lpstr>
      <vt:lpstr>IDCRate</vt:lpstr>
      <vt:lpstr>IDCTOT</vt:lpstr>
      <vt:lpstr>IDCYr1</vt:lpstr>
      <vt:lpstr>IDCYr2</vt:lpstr>
      <vt:lpstr>IDCYr3</vt:lpstr>
      <vt:lpstr>IDCYr4</vt:lpstr>
      <vt:lpstr>IDCYr5</vt:lpstr>
      <vt:lpstr>InternatTravelTOT</vt:lpstr>
      <vt:lpstr>MatSupTOT</vt:lpstr>
      <vt:lpstr>OtherDirCosts1</vt:lpstr>
      <vt:lpstr>OtherDirCosts2</vt:lpstr>
      <vt:lpstr>OtherDirCosts3</vt:lpstr>
      <vt:lpstr>OtherDirCosts4</vt:lpstr>
      <vt:lpstr>OtherDirCosts5</vt:lpstr>
      <vt:lpstr>OtherDirCostsTOT</vt:lpstr>
      <vt:lpstr>OtherFringe1</vt:lpstr>
      <vt:lpstr>OtherFringe2</vt:lpstr>
      <vt:lpstr>OtherFringe3</vt:lpstr>
      <vt:lpstr>OtherFringe4</vt:lpstr>
      <vt:lpstr>OtherFringe5</vt:lpstr>
      <vt:lpstr>OtherFringeTot</vt:lpstr>
      <vt:lpstr>OtherSalary1</vt:lpstr>
      <vt:lpstr>OtherSalary2</vt:lpstr>
      <vt:lpstr>OtherSalary3</vt:lpstr>
      <vt:lpstr>OtherSalary4</vt:lpstr>
      <vt:lpstr>OtherSalary5</vt:lpstr>
      <vt:lpstr>OtherSalaryTot</vt:lpstr>
      <vt:lpstr>PIApptType</vt:lpstr>
      <vt:lpstr>PIBaseSalary</vt:lpstr>
      <vt:lpstr>PISalary1</vt:lpstr>
      <vt:lpstr>PISalary2</vt:lpstr>
      <vt:lpstr>PISalary3</vt:lpstr>
      <vt:lpstr>PIsalary4</vt:lpstr>
      <vt:lpstr>PISalary5</vt:lpstr>
      <vt:lpstr>PISalaryTOT</vt:lpstr>
      <vt:lpstr>'Budget Details'!Print_Area</vt:lpstr>
      <vt:lpstr>PSCTot</vt:lpstr>
      <vt:lpstr>PSCYr1</vt:lpstr>
      <vt:lpstr>PSCYr2</vt:lpstr>
      <vt:lpstr>PSCYr3</vt:lpstr>
      <vt:lpstr>PSCYr4</vt:lpstr>
      <vt:lpstr>PSCYr5</vt:lpstr>
      <vt:lpstr>PubTOT</vt:lpstr>
      <vt:lpstr>Sr1BaseSalary</vt:lpstr>
      <vt:lpstr>Sr1Salary1</vt:lpstr>
      <vt:lpstr>Sr1Salary2</vt:lpstr>
      <vt:lpstr>Sr1Salary3</vt:lpstr>
      <vt:lpstr>Sr1Salary4</vt:lpstr>
      <vt:lpstr>Sr1Salary5</vt:lpstr>
      <vt:lpstr>Sr1SalaryTOT</vt:lpstr>
      <vt:lpstr>Sr2BaseSalary</vt:lpstr>
      <vt:lpstr>Sr2Salary1</vt:lpstr>
      <vt:lpstr>Sr2Salary2</vt:lpstr>
      <vt:lpstr>Sr2Salary3</vt:lpstr>
      <vt:lpstr>Sr2Salary4</vt:lpstr>
      <vt:lpstr>Sr2Salary5</vt:lpstr>
      <vt:lpstr>Sr2SalaryTOT</vt:lpstr>
      <vt:lpstr>Sr3BaseSalary</vt:lpstr>
      <vt:lpstr>Sr3Salary1</vt:lpstr>
      <vt:lpstr>Sr3Salary2</vt:lpstr>
      <vt:lpstr>Sr3Salary3</vt:lpstr>
      <vt:lpstr>Sr3Salary4</vt:lpstr>
      <vt:lpstr>Sr3Salary5</vt:lpstr>
      <vt:lpstr>Sr3SalaryTOT</vt:lpstr>
      <vt:lpstr>Sr4BaseSalary</vt:lpstr>
      <vt:lpstr>Sr4Salary1</vt:lpstr>
      <vt:lpstr>Sr4Salary2</vt:lpstr>
      <vt:lpstr>Sr4Salary3</vt:lpstr>
      <vt:lpstr>Sr4Salary4</vt:lpstr>
      <vt:lpstr>Sr4Salary5</vt:lpstr>
      <vt:lpstr>Sr4SalaryTOT</vt:lpstr>
      <vt:lpstr>SrBaseSalary</vt:lpstr>
      <vt:lpstr>srBaseSalary2</vt:lpstr>
      <vt:lpstr>SrFringe1</vt:lpstr>
      <vt:lpstr>SrFringe2</vt:lpstr>
      <vt:lpstr>SrFringe3</vt:lpstr>
      <vt:lpstr>Srfringe4</vt:lpstr>
      <vt:lpstr>SrFringe5</vt:lpstr>
      <vt:lpstr>SrFringeTot</vt:lpstr>
      <vt:lpstr>SrSalary1</vt:lpstr>
      <vt:lpstr>SrSalary2</vt:lpstr>
      <vt:lpstr>srSalary3</vt:lpstr>
      <vt:lpstr>SrSalary4</vt:lpstr>
      <vt:lpstr>SrSalary5</vt:lpstr>
      <vt:lpstr>SrSalaryTot</vt:lpstr>
      <vt:lpstr>Sub1TOT</vt:lpstr>
      <vt:lpstr>Sub1Yr1</vt:lpstr>
      <vt:lpstr>Sub1Yr2</vt:lpstr>
      <vt:lpstr>Sub1Yr3</vt:lpstr>
      <vt:lpstr>Sub1Yr4</vt:lpstr>
      <vt:lpstr>Sub1Yr5</vt:lpstr>
      <vt:lpstr>Sub2TOT</vt:lpstr>
      <vt:lpstr>Sub2Yr1</vt:lpstr>
      <vt:lpstr>Sub2Yr2</vt:lpstr>
      <vt:lpstr>Sub2Yr3</vt:lpstr>
      <vt:lpstr>sub2Yr4</vt:lpstr>
      <vt:lpstr>Sub2Yr5</vt:lpstr>
      <vt:lpstr>Sub3TOT</vt:lpstr>
      <vt:lpstr>Sub3Yr1</vt:lpstr>
      <vt:lpstr>Sub3Yr2</vt:lpstr>
      <vt:lpstr>Sub3Yr3</vt:lpstr>
      <vt:lpstr>Sub3Yr4</vt:lpstr>
      <vt:lpstr>Sub3Yr5</vt:lpstr>
      <vt:lpstr>Sub4TOT</vt:lpstr>
      <vt:lpstr>Sub4Yr1</vt:lpstr>
      <vt:lpstr>Sub4Yr2</vt:lpstr>
      <vt:lpstr>Sub4Yr3</vt:lpstr>
      <vt:lpstr>Sub4Yr4</vt:lpstr>
      <vt:lpstr>Sub4Yr5</vt:lpstr>
      <vt:lpstr>Sub5TOT</vt:lpstr>
      <vt:lpstr>Sub5Yr1</vt:lpstr>
      <vt:lpstr>Sub5Yr2</vt:lpstr>
      <vt:lpstr>Sub5Yr3</vt:lpstr>
      <vt:lpstr>Sub5Yr4</vt:lpstr>
      <vt:lpstr>Sub5Yr5</vt:lpstr>
      <vt:lpstr>SubsYr1Excl</vt:lpstr>
      <vt:lpstr>SubsYr2Excl</vt:lpstr>
      <vt:lpstr>SubsYr3Excl</vt:lpstr>
      <vt:lpstr>SubsYr4Excl</vt:lpstr>
      <vt:lpstr>Subsyr5Excl</vt:lpstr>
      <vt:lpstr>TDCTOT</vt:lpstr>
      <vt:lpstr>TDCYr1</vt:lpstr>
      <vt:lpstr>TDCYr2</vt:lpstr>
      <vt:lpstr>TDCYr3</vt:lpstr>
      <vt:lpstr>TDCYr4</vt:lpstr>
      <vt:lpstr>TDCYr5</vt:lpstr>
      <vt:lpstr>TotalCostsTOT</vt:lpstr>
      <vt:lpstr>TotalCostsYr1</vt:lpstr>
      <vt:lpstr>TotalCostsYr2</vt:lpstr>
      <vt:lpstr>TotalCostsYr3</vt:lpstr>
      <vt:lpstr>TotalCostsYr4</vt:lpstr>
      <vt:lpstr>TotalCostsYr5</vt:lpstr>
      <vt:lpstr>Travel1</vt:lpstr>
      <vt:lpstr>Travel2</vt:lpstr>
      <vt:lpstr>Travel3</vt:lpstr>
      <vt:lpstr>Travel4</vt:lpstr>
      <vt:lpstr>Travel5</vt:lpstr>
      <vt:lpstr>TravelTOT</vt:lpstr>
      <vt:lpstr>Yr1Amt_Per_Request</vt:lpstr>
    </vt:vector>
  </TitlesOfParts>
  <Company>UNC Pembroke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Sponsored Research and Programs Budget</dc:title>
  <dc:creator>UNCP;OSRP</dc:creator>
  <cp:keywords>budget template</cp:keywords>
  <cp:lastModifiedBy>Patricia Cornette</cp:lastModifiedBy>
  <cp:lastPrinted>2020-01-03T21:13:55Z</cp:lastPrinted>
  <dcterms:created xsi:type="dcterms:W3CDTF">2003-10-28T16:25:37Z</dcterms:created>
  <dcterms:modified xsi:type="dcterms:W3CDTF">2025-01-13T15:42:35Z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02437dd-2777-4767-9eac-36c9d699896f_Enabled">
    <vt:lpwstr>true</vt:lpwstr>
  </property>
  <property fmtid="{D5CDD505-2E9C-101B-9397-08002B2CF9AE}" pid="3" name="MSIP_Label_d02437dd-2777-4767-9eac-36c9d699896f_SetDate">
    <vt:lpwstr>2023-02-15T21:59:13Z</vt:lpwstr>
  </property>
  <property fmtid="{D5CDD505-2E9C-101B-9397-08002B2CF9AE}" pid="4" name="MSIP_Label_d02437dd-2777-4767-9eac-36c9d699896f_Method">
    <vt:lpwstr>Standard</vt:lpwstr>
  </property>
  <property fmtid="{D5CDD505-2E9C-101B-9397-08002B2CF9AE}" pid="5" name="MSIP_Label_d02437dd-2777-4767-9eac-36c9d699896f_Name">
    <vt:lpwstr>defa4170-0d19-0005-0004-bc88714345d2</vt:lpwstr>
  </property>
  <property fmtid="{D5CDD505-2E9C-101B-9397-08002B2CF9AE}" pid="6" name="MSIP_Label_d02437dd-2777-4767-9eac-36c9d699896f_SiteId">
    <vt:lpwstr>1aa2e328-7d0f-4fd1-9216-c479a1c14f9d</vt:lpwstr>
  </property>
  <property fmtid="{D5CDD505-2E9C-101B-9397-08002B2CF9AE}" pid="7" name="MSIP_Label_d02437dd-2777-4767-9eac-36c9d699896f_ActionId">
    <vt:lpwstr>e228689f-c2a2-44bd-9de1-82c0e82c3c81</vt:lpwstr>
  </property>
  <property fmtid="{D5CDD505-2E9C-101B-9397-08002B2CF9AE}" pid="8" name="MSIP_Label_d02437dd-2777-4767-9eac-36c9d699896f_ContentBits">
    <vt:lpwstr>0</vt:lpwstr>
  </property>
</Properties>
</file>